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80" windowHeight="7815" firstSheet="2" activeTab="3"/>
  </bookViews>
  <sheets>
    <sheet name="TARJETA DE LIQUIDACIÓN DE TIEMP" sheetId="1" r:id="rId1"/>
    <sheet name="Formato de Liquidación de Nómin" sheetId="2" r:id="rId2"/>
    <sheet name="RELACIÓN DE PAGOS DE NÓMINA" sheetId="3" r:id="rId3"/>
    <sheet name="COLILLA DE PAGO" sheetId="4" r:id="rId4"/>
    <sheet name="RESUMEN DE NÓMINA" sheetId="5" r:id="rId5"/>
  </sheets>
  <calcPr calcId="145621"/>
</workbook>
</file>

<file path=xl/calcChain.xml><?xml version="1.0" encoding="utf-8"?>
<calcChain xmlns="http://schemas.openxmlformats.org/spreadsheetml/2006/main">
  <c r="F11" i="2" l="1"/>
  <c r="F12" i="2"/>
  <c r="F13" i="2"/>
  <c r="F14" i="2"/>
  <c r="F15" i="2"/>
  <c r="F16" i="2"/>
  <c r="F17" i="2"/>
  <c r="F18" i="2"/>
  <c r="F19" i="2"/>
  <c r="F20" i="2"/>
  <c r="F10" i="2"/>
  <c r="A13" i="3"/>
  <c r="A12" i="3"/>
  <c r="A11" i="3"/>
  <c r="A10" i="3"/>
  <c r="A9" i="3"/>
  <c r="A8" i="3"/>
  <c r="A7" i="3"/>
  <c r="A6" i="3"/>
  <c r="A5" i="3"/>
  <c r="A4" i="3"/>
  <c r="A3" i="3"/>
  <c r="AE21" i="2" l="1"/>
  <c r="AD21" i="2"/>
  <c r="Y21" i="2"/>
  <c r="X21" i="2"/>
  <c r="V21" i="2"/>
  <c r="T21" i="2"/>
  <c r="P21" i="2"/>
  <c r="E21" i="2"/>
  <c r="R20" i="2"/>
  <c r="R19" i="2"/>
  <c r="R18" i="2"/>
  <c r="R17" i="2"/>
  <c r="R16" i="2"/>
  <c r="R15" i="2"/>
  <c r="S13" i="2"/>
  <c r="R12" i="2"/>
  <c r="R11" i="2"/>
  <c r="R10" i="2"/>
  <c r="F21" i="2" l="1"/>
  <c r="L20" i="2"/>
  <c r="L19" i="2"/>
  <c r="L18" i="2"/>
  <c r="L17" i="2"/>
  <c r="L16" i="2"/>
  <c r="H477" i="1"/>
  <c r="G477" i="1"/>
  <c r="H476" i="1"/>
  <c r="G476" i="1"/>
  <c r="J19" i="2"/>
  <c r="J18" i="2"/>
  <c r="J17" i="2"/>
  <c r="J16" i="2"/>
  <c r="D19" i="2"/>
  <c r="D18" i="2"/>
  <c r="G18" i="2" s="1"/>
  <c r="D17" i="2"/>
  <c r="D16" i="2"/>
  <c r="G16" i="2" s="1"/>
  <c r="D15" i="2"/>
  <c r="G15" i="2" s="1"/>
  <c r="D10" i="2"/>
  <c r="H432" i="1"/>
  <c r="G432" i="1"/>
  <c r="H431" i="1"/>
  <c r="G431" i="1"/>
  <c r="H387" i="1"/>
  <c r="G387" i="1"/>
  <c r="H386" i="1"/>
  <c r="G386" i="1"/>
  <c r="H342" i="1"/>
  <c r="G342" i="1"/>
  <c r="H341" i="1"/>
  <c r="G341" i="1"/>
  <c r="H297" i="1"/>
  <c r="G297" i="1"/>
  <c r="H296" i="1"/>
  <c r="G296" i="1"/>
  <c r="H252" i="1"/>
  <c r="G252" i="1"/>
  <c r="H251" i="1"/>
  <c r="G251" i="1"/>
  <c r="H207" i="1"/>
  <c r="G207" i="1"/>
  <c r="H206" i="1"/>
  <c r="G206" i="1"/>
  <c r="H27" i="1"/>
  <c r="G27" i="1"/>
  <c r="H26" i="1"/>
  <c r="G26" i="1"/>
  <c r="F45" i="1"/>
  <c r="F46" i="1" s="1"/>
  <c r="H29" i="1"/>
  <c r="G29" i="1"/>
  <c r="H28" i="1"/>
  <c r="G28" i="1"/>
  <c r="H25" i="1"/>
  <c r="G25" i="1"/>
  <c r="H24" i="1"/>
  <c r="G24" i="1"/>
  <c r="H23" i="1"/>
  <c r="G23" i="1"/>
  <c r="H22" i="1"/>
  <c r="G22" i="1"/>
  <c r="H21" i="1"/>
  <c r="G21" i="1"/>
  <c r="H20" i="1"/>
  <c r="G20" i="1"/>
  <c r="K19" i="1"/>
  <c r="K45" i="1" s="1"/>
  <c r="H19" i="1"/>
  <c r="G19" i="1"/>
  <c r="H18" i="1"/>
  <c r="G18" i="1"/>
  <c r="H17" i="1"/>
  <c r="G17" i="1"/>
  <c r="H16" i="1"/>
  <c r="G16" i="1"/>
  <c r="H15" i="1"/>
  <c r="H45" i="1" s="1"/>
  <c r="L10" i="2" s="1"/>
  <c r="G15" i="1"/>
  <c r="G45" i="1" s="1"/>
  <c r="J10" i="2" s="1"/>
  <c r="H15" i="2"/>
  <c r="H16" i="2"/>
  <c r="H17" i="2"/>
  <c r="H18" i="2"/>
  <c r="H19" i="2"/>
  <c r="H20" i="2"/>
  <c r="H14" i="2"/>
  <c r="G17" i="2"/>
  <c r="G19" i="2"/>
  <c r="I225" i="1"/>
  <c r="K469" i="1"/>
  <c r="H469" i="1"/>
  <c r="G469" i="1"/>
  <c r="K424" i="1"/>
  <c r="H424" i="1"/>
  <c r="G424" i="1"/>
  <c r="K379" i="1"/>
  <c r="H379" i="1"/>
  <c r="G379" i="1"/>
  <c r="K334" i="1"/>
  <c r="H334" i="1"/>
  <c r="G334" i="1"/>
  <c r="K289" i="1"/>
  <c r="H289" i="1"/>
  <c r="G289" i="1"/>
  <c r="K244" i="1"/>
  <c r="H244" i="1"/>
  <c r="G244" i="1"/>
  <c r="F495" i="1"/>
  <c r="F496" i="1" s="1"/>
  <c r="D20" i="2" s="1"/>
  <c r="G20" i="2" s="1"/>
  <c r="H479" i="1"/>
  <c r="G479" i="1"/>
  <c r="H478" i="1"/>
  <c r="G478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K495" i="1"/>
  <c r="H468" i="1"/>
  <c r="G468" i="1"/>
  <c r="H467" i="1"/>
  <c r="G467" i="1"/>
  <c r="H466" i="1"/>
  <c r="G466" i="1"/>
  <c r="H465" i="1"/>
  <c r="G465" i="1"/>
  <c r="G495" i="1" s="1"/>
  <c r="J20" i="2" s="1"/>
  <c r="F450" i="1"/>
  <c r="F451" i="1" s="1"/>
  <c r="H434" i="1"/>
  <c r="G434" i="1"/>
  <c r="H433" i="1"/>
  <c r="G433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K450" i="1"/>
  <c r="H423" i="1"/>
  <c r="G423" i="1"/>
  <c r="H422" i="1"/>
  <c r="G422" i="1"/>
  <c r="H421" i="1"/>
  <c r="G421" i="1"/>
  <c r="H420" i="1"/>
  <c r="H450" i="1" s="1"/>
  <c r="G420" i="1"/>
  <c r="G450" i="1" s="1"/>
  <c r="F405" i="1"/>
  <c r="F406" i="1" s="1"/>
  <c r="H389" i="1"/>
  <c r="G389" i="1"/>
  <c r="H388" i="1"/>
  <c r="G388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K405" i="1"/>
  <c r="H378" i="1"/>
  <c r="G378" i="1"/>
  <c r="H377" i="1"/>
  <c r="G377" i="1"/>
  <c r="H376" i="1"/>
  <c r="G376" i="1"/>
  <c r="H375" i="1"/>
  <c r="H405" i="1" s="1"/>
  <c r="G375" i="1"/>
  <c r="G405" i="1" s="1"/>
  <c r="F360" i="1"/>
  <c r="F361" i="1" s="1"/>
  <c r="H344" i="1"/>
  <c r="G344" i="1"/>
  <c r="H343" i="1"/>
  <c r="G343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K360" i="1"/>
  <c r="H333" i="1"/>
  <c r="G333" i="1"/>
  <c r="H332" i="1"/>
  <c r="G332" i="1"/>
  <c r="H331" i="1"/>
  <c r="G331" i="1"/>
  <c r="H330" i="1"/>
  <c r="H360" i="1" s="1"/>
  <c r="G330" i="1"/>
  <c r="G360" i="1" s="1"/>
  <c r="F315" i="1"/>
  <c r="F316" i="1" s="1"/>
  <c r="H299" i="1"/>
  <c r="G299" i="1"/>
  <c r="H298" i="1"/>
  <c r="G298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K315" i="1"/>
  <c r="H288" i="1"/>
  <c r="G288" i="1"/>
  <c r="H287" i="1"/>
  <c r="G287" i="1"/>
  <c r="H286" i="1"/>
  <c r="G286" i="1"/>
  <c r="H285" i="1"/>
  <c r="H315" i="1" s="1"/>
  <c r="G285" i="1"/>
  <c r="G315" i="1" s="1"/>
  <c r="F270" i="1"/>
  <c r="F271" i="1" s="1"/>
  <c r="H254" i="1"/>
  <c r="G254" i="1"/>
  <c r="H253" i="1"/>
  <c r="G253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K270" i="1"/>
  <c r="H243" i="1"/>
  <c r="G243" i="1"/>
  <c r="H242" i="1"/>
  <c r="G242" i="1"/>
  <c r="H241" i="1"/>
  <c r="G241" i="1"/>
  <c r="H240" i="1"/>
  <c r="H270" i="1" s="1"/>
  <c r="L15" i="2" s="1"/>
  <c r="G240" i="1"/>
  <c r="I14" i="2" l="1"/>
  <c r="W14" i="2"/>
  <c r="I19" i="2"/>
  <c r="W19" i="2"/>
  <c r="I17" i="2"/>
  <c r="W17" i="2"/>
  <c r="I15" i="2"/>
  <c r="W15" i="2"/>
  <c r="I20" i="2"/>
  <c r="M20" i="2" s="1"/>
  <c r="W20" i="2"/>
  <c r="I18" i="2"/>
  <c r="W18" i="2"/>
  <c r="I16" i="2"/>
  <c r="M16" i="2" s="1"/>
  <c r="W16" i="2"/>
  <c r="M19" i="2"/>
  <c r="M15" i="2"/>
  <c r="G270" i="1"/>
  <c r="J15" i="2" s="1"/>
  <c r="H495" i="1"/>
  <c r="I45" i="1"/>
  <c r="F225" i="1"/>
  <c r="F226" i="1" s="1"/>
  <c r="D14" i="2" s="1"/>
  <c r="G14" i="2" s="1"/>
  <c r="H209" i="1"/>
  <c r="G209" i="1"/>
  <c r="H208" i="1"/>
  <c r="G208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K199" i="1"/>
  <c r="K225" i="1" s="1"/>
  <c r="R14" i="2" s="1"/>
  <c r="R21" i="2" s="1"/>
  <c r="H199" i="1"/>
  <c r="G199" i="1"/>
  <c r="H198" i="1"/>
  <c r="G198" i="1"/>
  <c r="H197" i="1"/>
  <c r="G197" i="1"/>
  <c r="H196" i="1"/>
  <c r="G196" i="1"/>
  <c r="H195" i="1"/>
  <c r="G195" i="1"/>
  <c r="F180" i="1"/>
  <c r="F181" i="1" s="1"/>
  <c r="D13" i="2" s="1"/>
  <c r="G13" i="2" s="1"/>
  <c r="H164" i="1"/>
  <c r="G164" i="1"/>
  <c r="H163" i="1"/>
  <c r="G163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K180" i="1"/>
  <c r="H153" i="1"/>
  <c r="G153" i="1"/>
  <c r="H152" i="1"/>
  <c r="G152" i="1"/>
  <c r="H151" i="1"/>
  <c r="G151" i="1"/>
  <c r="H150" i="1"/>
  <c r="G150" i="1"/>
  <c r="F135" i="1"/>
  <c r="F136" i="1" s="1"/>
  <c r="D12" i="2" s="1"/>
  <c r="G12" i="2" s="1"/>
  <c r="H119" i="1"/>
  <c r="G119" i="1"/>
  <c r="H118" i="1"/>
  <c r="G118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K135" i="1"/>
  <c r="H108" i="1"/>
  <c r="G108" i="1"/>
  <c r="H107" i="1"/>
  <c r="G107" i="1"/>
  <c r="H106" i="1"/>
  <c r="G106" i="1"/>
  <c r="H105" i="1"/>
  <c r="G105" i="1"/>
  <c r="F90" i="1"/>
  <c r="F91" i="1" s="1"/>
  <c r="D11" i="2" s="1"/>
  <c r="G11" i="2" s="1"/>
  <c r="H74" i="1"/>
  <c r="G74" i="1"/>
  <c r="H73" i="1"/>
  <c r="G73" i="1"/>
  <c r="H70" i="1"/>
  <c r="G70" i="1"/>
  <c r="H69" i="1"/>
  <c r="G69" i="1"/>
  <c r="H68" i="1"/>
  <c r="G68" i="1"/>
  <c r="H67" i="1"/>
  <c r="G67" i="1"/>
  <c r="H66" i="1"/>
  <c r="G66" i="1"/>
  <c r="H65" i="1"/>
  <c r="G65" i="1"/>
  <c r="K90" i="1"/>
  <c r="H63" i="1"/>
  <c r="G63" i="1"/>
  <c r="H62" i="1"/>
  <c r="G62" i="1"/>
  <c r="H61" i="1"/>
  <c r="G61" i="1"/>
  <c r="H60" i="1"/>
  <c r="G60" i="1"/>
  <c r="K20" i="2" l="1"/>
  <c r="D21" i="2"/>
  <c r="U15" i="2"/>
  <c r="Q15" i="2"/>
  <c r="S15" i="2"/>
  <c r="O15" i="2"/>
  <c r="K17" i="2"/>
  <c r="U17" i="2"/>
  <c r="Q17" i="2"/>
  <c r="S17" i="2"/>
  <c r="O17" i="2"/>
  <c r="K19" i="2"/>
  <c r="U19" i="2"/>
  <c r="Q19" i="2"/>
  <c r="S19" i="2"/>
  <c r="O19" i="2"/>
  <c r="U14" i="2"/>
  <c r="Q14" i="2"/>
  <c r="O14" i="2"/>
  <c r="S14" i="2"/>
  <c r="K15" i="2"/>
  <c r="M17" i="2"/>
  <c r="K16" i="2"/>
  <c r="U16" i="2"/>
  <c r="Q16" i="2"/>
  <c r="S16" i="2"/>
  <c r="O16" i="2"/>
  <c r="K18" i="2"/>
  <c r="U18" i="2"/>
  <c r="Q18" i="2"/>
  <c r="S18" i="2"/>
  <c r="O18" i="2"/>
  <c r="U20" i="2"/>
  <c r="Q20" i="2"/>
  <c r="S20" i="2"/>
  <c r="O20" i="2"/>
  <c r="M18" i="2"/>
  <c r="H135" i="1"/>
  <c r="H180" i="1"/>
  <c r="L13" i="2" s="1"/>
  <c r="H225" i="1"/>
  <c r="L14" i="2" s="1"/>
  <c r="M14" i="2" s="1"/>
  <c r="G225" i="1"/>
  <c r="J14" i="2" s="1"/>
  <c r="K14" i="2" s="1"/>
  <c r="G180" i="1"/>
  <c r="J13" i="2" s="1"/>
  <c r="G135" i="1"/>
  <c r="J12" i="2" s="1"/>
  <c r="G90" i="1"/>
  <c r="J11" i="2" s="1"/>
  <c r="H90" i="1"/>
  <c r="L11" i="2" s="1"/>
  <c r="H11" i="2"/>
  <c r="H12" i="2"/>
  <c r="H13" i="2"/>
  <c r="H10" i="2"/>
  <c r="L21" i="2" l="1"/>
  <c r="J21" i="2"/>
  <c r="W10" i="2"/>
  <c r="H21" i="2"/>
  <c r="I21" i="2" s="1"/>
  <c r="O21" i="2" s="1"/>
  <c r="Z14" i="2"/>
  <c r="Z20" i="2"/>
  <c r="I11" i="2"/>
  <c r="K11" i="2" s="1"/>
  <c r="W11" i="2"/>
  <c r="Z18" i="2"/>
  <c r="Z19" i="2"/>
  <c r="AA14" i="2"/>
  <c r="Z16" i="2"/>
  <c r="Z15" i="2"/>
  <c r="Z17" i="2"/>
  <c r="I13" i="2"/>
  <c r="W13" i="2"/>
  <c r="I12" i="2"/>
  <c r="K12" i="2" s="1"/>
  <c r="W12" i="2"/>
  <c r="I10" i="2"/>
  <c r="K13" i="2"/>
  <c r="G10" i="2"/>
  <c r="G21" i="2" s="1"/>
  <c r="W21" i="2" l="1"/>
  <c r="AA16" i="2"/>
  <c r="AC16" i="2" s="1"/>
  <c r="AA19" i="2"/>
  <c r="AC19" i="2" s="1"/>
  <c r="AA20" i="2"/>
  <c r="AA17" i="2"/>
  <c r="AC17" i="2" s="1"/>
  <c r="AA15" i="2"/>
  <c r="AC15" i="2" s="1"/>
  <c r="AA18" i="2"/>
  <c r="AC18" i="2" s="1"/>
  <c r="AB16" i="2"/>
  <c r="AB19" i="2"/>
  <c r="AB14" i="2"/>
  <c r="AC14" i="2"/>
  <c r="U11" i="2"/>
  <c r="Q11" i="2"/>
  <c r="O11" i="2"/>
  <c r="U13" i="2"/>
  <c r="Q13" i="2"/>
  <c r="O13" i="2"/>
  <c r="U12" i="2"/>
  <c r="Q12" i="2"/>
  <c r="O12" i="2"/>
  <c r="U10" i="2"/>
  <c r="O10" i="2"/>
  <c r="Q10" i="2"/>
  <c r="S10" i="2"/>
  <c r="S21" i="2" s="1"/>
  <c r="M11" i="2"/>
  <c r="M12" i="2"/>
  <c r="M13" i="2"/>
  <c r="Q21" i="2" l="1"/>
  <c r="U21" i="2"/>
  <c r="AB18" i="2"/>
  <c r="AF18" i="2" s="1"/>
  <c r="AG18" i="2" s="1"/>
  <c r="D11" i="3" s="1"/>
  <c r="AB17" i="2"/>
  <c r="AF19" i="2"/>
  <c r="AG19" i="2" s="1"/>
  <c r="D12" i="3" s="1"/>
  <c r="AF17" i="2"/>
  <c r="AG17" i="2" s="1"/>
  <c r="D10" i="3" s="1"/>
  <c r="AB15" i="2"/>
  <c r="AF15" i="2" s="1"/>
  <c r="AG15" i="2" s="1"/>
  <c r="D8" i="3" s="1"/>
  <c r="AF14" i="2"/>
  <c r="AG14" i="2" s="1"/>
  <c r="D7" i="3" s="1"/>
  <c r="AF16" i="2"/>
  <c r="AG16" i="2" s="1"/>
  <c r="D9" i="3" s="1"/>
  <c r="AB20" i="2"/>
  <c r="AC20" i="2"/>
  <c r="Z11" i="2"/>
  <c r="Z12" i="2"/>
  <c r="Z13" i="2"/>
  <c r="AA13" i="2" s="1"/>
  <c r="M10" i="2"/>
  <c r="M21" i="2" s="1"/>
  <c r="AF20" i="2" l="1"/>
  <c r="AG20" i="2" s="1"/>
  <c r="D13" i="3" s="1"/>
  <c r="AA12" i="2"/>
  <c r="AB12" i="2" s="1"/>
  <c r="AA11" i="2"/>
  <c r="AC11" i="2" s="1"/>
  <c r="AC13" i="2"/>
  <c r="AB13" i="2"/>
  <c r="K10" i="2"/>
  <c r="K21" i="2" s="1"/>
  <c r="AB11" i="2" l="1"/>
  <c r="AF11" i="2" s="1"/>
  <c r="AG11" i="2" s="1"/>
  <c r="D4" i="3" s="1"/>
  <c r="AC12" i="2"/>
  <c r="AF13" i="2"/>
  <c r="AG13" i="2" s="1"/>
  <c r="D6" i="3" s="1"/>
  <c r="AF12" i="2"/>
  <c r="AG12" i="2" s="1"/>
  <c r="D5" i="3" s="1"/>
  <c r="Z10" i="2"/>
  <c r="AA10" i="2" l="1"/>
  <c r="AB10" i="2" s="1"/>
  <c r="AB21" i="2" s="1"/>
  <c r="Z21" i="2"/>
  <c r="AC10" i="2" l="1"/>
  <c r="AC21" i="2" s="1"/>
  <c r="D32" i="2"/>
  <c r="D31" i="2"/>
  <c r="AA21" i="2"/>
  <c r="N28" i="2" s="1"/>
  <c r="N27" i="2"/>
  <c r="N25" i="2"/>
  <c r="F39" i="2"/>
  <c r="N26" i="2"/>
  <c r="F38" i="2"/>
  <c r="D33" i="2"/>
  <c r="AF10" i="2"/>
  <c r="D34" i="2" l="1"/>
  <c r="F40" i="2"/>
  <c r="N29" i="2"/>
  <c r="AG10" i="2"/>
  <c r="D3" i="3" s="1"/>
  <c r="AF21" i="2"/>
  <c r="AG21" i="2" s="1"/>
</calcChain>
</file>

<file path=xl/sharedStrings.xml><?xml version="1.0" encoding="utf-8"?>
<sst xmlns="http://schemas.openxmlformats.org/spreadsheetml/2006/main" count="670" uniqueCount="138">
  <si>
    <t>MES</t>
  </si>
  <si>
    <t>FECHA</t>
  </si>
  <si>
    <t>NOMBRE Y APELLIDOS</t>
  </si>
  <si>
    <t xml:space="preserve">IDENTIFICACIÓN </t>
  </si>
  <si>
    <t>CARGO</t>
  </si>
  <si>
    <t>ENTRADA</t>
  </si>
  <si>
    <t>SALIDA</t>
  </si>
  <si>
    <t>HORA</t>
  </si>
  <si>
    <t>LIQUIDACIÓN DE NOVEDADES</t>
  </si>
  <si>
    <t>HORA EXTRA DIURNA</t>
  </si>
  <si>
    <t>HORA EXTRA NOCTURNA</t>
  </si>
  <si>
    <t>RECARGO NOCTURNO</t>
  </si>
  <si>
    <t>RECARGO DOMINICAL O FESTIVO</t>
  </si>
  <si>
    <t>TARJETA DE LIQUIDACIÓN DE TIEMPO</t>
  </si>
  <si>
    <t>HORA EXTRA DIURNA FESTIVA</t>
  </si>
  <si>
    <t>HORA EXTRA NOCTURNA FESTIVA</t>
  </si>
  <si>
    <t>RECARGO NOCTURNO FESTIVO</t>
  </si>
  <si>
    <t>FECHA/DÍA</t>
  </si>
  <si>
    <t>TIEMPO ORDIARIO</t>
  </si>
  <si>
    <t>Daniel Felipe Zapata Vélez</t>
  </si>
  <si>
    <t>Mayo</t>
  </si>
  <si>
    <t>Lina María Muñoz Alvarez</t>
  </si>
  <si>
    <t>Valor neto a pagar</t>
  </si>
  <si>
    <t>Total deducciones</t>
  </si>
  <si>
    <t>Otras deducciones</t>
  </si>
  <si>
    <t>Fondo solidadridad 1%</t>
  </si>
  <si>
    <t>Pensión 4%</t>
  </si>
  <si>
    <t>Salud 4%</t>
  </si>
  <si>
    <t xml:space="preserve">Total devengado </t>
  </si>
  <si>
    <t>Incapacidades</t>
  </si>
  <si>
    <t>Comisión y/o bonificaciones</t>
  </si>
  <si>
    <t>Recargo nocturno festivo</t>
  </si>
  <si>
    <t>Hora extra nocturna festiva</t>
  </si>
  <si>
    <t>Hora extra diurna festiva</t>
  </si>
  <si>
    <t>Auxilio de transporte</t>
  </si>
  <si>
    <t xml:space="preserve">Sueldo </t>
  </si>
  <si>
    <t>Días trabajados</t>
  </si>
  <si>
    <t>Identificación</t>
  </si>
  <si>
    <t>Deducciones</t>
  </si>
  <si>
    <t>Devengado</t>
  </si>
  <si>
    <t>Periodo a liquidar</t>
  </si>
  <si>
    <t>Número de horas trabajada</t>
  </si>
  <si>
    <t>Daniela Rodriguez García</t>
  </si>
  <si>
    <t>Sara Urrego Puerta</t>
  </si>
  <si>
    <t>Número de horas trabajadas</t>
  </si>
  <si>
    <t>Total a pagar por horas extras diurnas</t>
  </si>
  <si>
    <t>Total a pagar por hora extra nocturna</t>
  </si>
  <si>
    <t>Total a pagar por recargo nocturno</t>
  </si>
  <si>
    <t>Total a pagar por  recargo dominical o festivo</t>
  </si>
  <si>
    <t>Valor día</t>
  </si>
  <si>
    <t>valor Hora</t>
  </si>
  <si>
    <t>Hora Extra Noctura Festiva</t>
  </si>
  <si>
    <t>Recargo Nocturno Festivo</t>
  </si>
  <si>
    <t>TOTAL</t>
  </si>
  <si>
    <t>TURNO</t>
  </si>
  <si>
    <t>7 a 19</t>
  </si>
  <si>
    <t xml:space="preserve">GASA S.A.S Grupo de asesorias </t>
  </si>
  <si>
    <t>Operario de planta</t>
  </si>
  <si>
    <t xml:space="preserve"> Cargo</t>
  </si>
  <si>
    <t>Jefe de Recursos Humanos</t>
  </si>
  <si>
    <t>Auxiliar de Nómina</t>
  </si>
  <si>
    <t>Psicóloga</t>
  </si>
  <si>
    <t>TOTAL DÍAS TRABAJDOS</t>
  </si>
  <si>
    <t>IBC</t>
  </si>
  <si>
    <t>Jhonatan Alejandro Suárez</t>
  </si>
  <si>
    <t>operario de planta</t>
  </si>
  <si>
    <t>Andrés Felipe Álvarez Taborda</t>
  </si>
  <si>
    <t>Federico Pérez Valencia</t>
  </si>
  <si>
    <t>Baldomero Sanín Cano</t>
  </si>
  <si>
    <t>Juan Fernando Zuluaga</t>
  </si>
  <si>
    <t>Julian Guillermo Álvarez</t>
  </si>
  <si>
    <t>Edwin Alonso Hernandez</t>
  </si>
  <si>
    <t>Salario quincenal</t>
  </si>
  <si>
    <t>HORAS LABOR. X TRABAJ.MENSUAL</t>
  </si>
  <si>
    <t>HORAS LABOR. X TRABAJ. X DIA</t>
  </si>
  <si>
    <t>CAJA COMP. FAMILIAR</t>
  </si>
  <si>
    <t xml:space="preserve">ICBF </t>
  </si>
  <si>
    <t>SENA</t>
  </si>
  <si>
    <t>APORTES PARAFISCALES</t>
  </si>
  <si>
    <t>ARL</t>
  </si>
  <si>
    <t xml:space="preserve">PENSION </t>
  </si>
  <si>
    <t>APORTES SEGURIDAD SOCIAL</t>
  </si>
  <si>
    <t>PRESTACIONES SOCIALES</t>
  </si>
  <si>
    <t>CESANTIAS 8,33333%</t>
  </si>
  <si>
    <t>INTERES. CESANTIAS 1%</t>
  </si>
  <si>
    <t>PRIMA SERVICIOS 8,33333%</t>
  </si>
  <si>
    <t>VACACIONES 4,17%</t>
  </si>
  <si>
    <t>SMMLV</t>
  </si>
  <si>
    <t>AUXILIO DE TRANSPORTE MENSUAL</t>
  </si>
  <si>
    <t>Hora Extra Diurna 1.25</t>
  </si>
  <si>
    <t>Hora Extra Nocturna 1.75</t>
  </si>
  <si>
    <t>Recargo Nocturno 0.35</t>
  </si>
  <si>
    <t>Recargo Dominical o Festivo 0.75</t>
  </si>
  <si>
    <t xml:space="preserve">Hora Extra Diurna Festiva </t>
  </si>
  <si>
    <t>IDENTIFICACIÓN</t>
  </si>
  <si>
    <t xml:space="preserve">Nombre y Apellidos </t>
  </si>
  <si>
    <t>Lina María Muñoz Álvarez</t>
  </si>
  <si>
    <t>Daniela Rodríguez García</t>
  </si>
  <si>
    <t>Jhonatan Alejandro Suárez Ayala</t>
  </si>
  <si>
    <t>TOTAL A PAGAR</t>
  </si>
  <si>
    <t>FIRMA DEL EMPLEADO</t>
  </si>
  <si>
    <t xml:space="preserve">NÚMERO DE CUENTA </t>
  </si>
  <si>
    <t>SALUD</t>
  </si>
  <si>
    <t>511-022-365-32</t>
  </si>
  <si>
    <t>511-022-365-33</t>
  </si>
  <si>
    <t>511-022-365-34</t>
  </si>
  <si>
    <t>511-022-365-35</t>
  </si>
  <si>
    <t>511-022-365-36</t>
  </si>
  <si>
    <t>511-022-365-37</t>
  </si>
  <si>
    <t>511-022-365-38</t>
  </si>
  <si>
    <t>511-022-365-39</t>
  </si>
  <si>
    <t>511-022-365-40</t>
  </si>
  <si>
    <t>511-022-365-41</t>
  </si>
  <si>
    <t>511-022-365-42</t>
  </si>
  <si>
    <t>RELACIÓN DE PAGOS DE NÓMINA DEL 1 AL 15 DE OCTUBRE DEL 2014</t>
  </si>
  <si>
    <t>RECIBO DE PAGO</t>
  </si>
  <si>
    <t>Nombre de la empresa</t>
  </si>
  <si>
    <t>NIT</t>
  </si>
  <si>
    <t>Nombre del empleado</t>
  </si>
  <si>
    <t>Cedula</t>
  </si>
  <si>
    <t>Periodo de Pago</t>
  </si>
  <si>
    <t>Total dias Trabajados</t>
  </si>
  <si>
    <t>DEVENGADO</t>
  </si>
  <si>
    <t>DEDUCCIONES</t>
  </si>
  <si>
    <t>Aux. Transporte</t>
  </si>
  <si>
    <t>Salud</t>
  </si>
  <si>
    <t>Total horas EX y R</t>
  </si>
  <si>
    <t>Pension</t>
  </si>
  <si>
    <t>Comisiones y/o Bonificaciones</t>
  </si>
  <si>
    <t>Total devengado</t>
  </si>
  <si>
    <t>Fecha de pago</t>
  </si>
  <si>
    <t>Firma de empleado</t>
  </si>
  <si>
    <t xml:space="preserve">FIRMA  Y CÉDULA DEL JEFE DE NÓMINA </t>
  </si>
  <si>
    <t>FIRMA Y CÉDULA DEL JEFE DE TESORERÍA</t>
  </si>
  <si>
    <t>Sueldo Básico</t>
  </si>
  <si>
    <t>Salario Quincenal</t>
  </si>
  <si>
    <t>Del 1 de Octubre al 15 de Octubre del 2014</t>
  </si>
  <si>
    <t xml:space="preserve"> 1036648675-5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</si>
</sst>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4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0" fillId="0" borderId="0" xfId="0" applyBorder="1"/>
    <xf numFmtId="0" fontId="1" fillId="0" borderId="3" xfId="0" applyFont="1" applyBorder="1"/>
    <xf numFmtId="0" fontId="1" fillId="0" borderId="2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4" fillId="2" borderId="1" xfId="0" applyFont="1" applyFill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2" borderId="8" xfId="0" applyFont="1" applyFill="1" applyBorder="1" applyAlignment="1">
      <alignment horizontal="center"/>
    </xf>
    <xf numFmtId="0" fontId="1" fillId="0" borderId="6" xfId="0" applyFont="1" applyBorder="1"/>
    <xf numFmtId="0" fontId="2" fillId="0" borderId="6" xfId="0" applyFont="1" applyBorder="1"/>
    <xf numFmtId="0" fontId="4" fillId="2" borderId="1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14" fontId="2" fillId="0" borderId="1" xfId="0" applyNumberFormat="1" applyFont="1" applyBorder="1"/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0" fontId="0" fillId="4" borderId="22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4" borderId="25" xfId="0" applyFill="1" applyBorder="1" applyAlignment="1">
      <alignment wrapText="1"/>
    </xf>
    <xf numFmtId="0" fontId="0" fillId="4" borderId="3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29" xfId="0" applyFill="1" applyBorder="1" applyAlignment="1">
      <alignment horizontal="center" wrapText="1"/>
    </xf>
    <xf numFmtId="0" fontId="0" fillId="4" borderId="23" xfId="0" applyFill="1" applyBorder="1" applyAlignment="1">
      <alignment horizontal="center"/>
    </xf>
    <xf numFmtId="0" fontId="0" fillId="7" borderId="23" xfId="0" applyFill="1" applyBorder="1" applyAlignment="1">
      <alignment horizontal="center" wrapText="1"/>
    </xf>
    <xf numFmtId="3" fontId="4" fillId="2" borderId="8" xfId="0" applyNumberFormat="1" applyFont="1" applyFill="1" applyBorder="1"/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/>
    <xf numFmtId="3" fontId="2" fillId="3" borderId="25" xfId="0" applyNumberFormat="1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vertical="center"/>
    </xf>
    <xf numFmtId="3" fontId="2" fillId="3" borderId="20" xfId="0" applyNumberFormat="1" applyFont="1" applyFill="1" applyBorder="1" applyAlignment="1">
      <alignment vertical="center"/>
    </xf>
    <xf numFmtId="3" fontId="0" fillId="2" borderId="3" xfId="0" applyNumberFormat="1" applyFill="1" applyBorder="1"/>
    <xf numFmtId="3" fontId="0" fillId="2" borderId="32" xfId="0" applyNumberFormat="1" applyFill="1" applyBorder="1"/>
    <xf numFmtId="3" fontId="0" fillId="7" borderId="3" xfId="0" applyNumberFormat="1" applyFill="1" applyBorder="1"/>
    <xf numFmtId="3" fontId="0" fillId="2" borderId="33" xfId="0" applyNumberFormat="1" applyFill="1" applyBorder="1"/>
    <xf numFmtId="3" fontId="0" fillId="2" borderId="34" xfId="0" applyNumberFormat="1" applyFill="1" applyBorder="1"/>
    <xf numFmtId="3" fontId="0" fillId="2" borderId="1" xfId="0" applyNumberFormat="1" applyFill="1" applyBorder="1"/>
    <xf numFmtId="3" fontId="0" fillId="2" borderId="19" xfId="0" applyNumberFormat="1" applyFill="1" applyBorder="1"/>
    <xf numFmtId="0" fontId="2" fillId="2" borderId="8" xfId="0" applyFont="1" applyFill="1" applyBorder="1"/>
    <xf numFmtId="17" fontId="2" fillId="0" borderId="1" xfId="0" applyNumberFormat="1" applyFont="1" applyBorder="1"/>
    <xf numFmtId="3" fontId="2" fillId="3" borderId="2" xfId="0" applyNumberFormat="1" applyFont="1" applyFill="1" applyBorder="1"/>
    <xf numFmtId="3" fontId="2" fillId="3" borderId="37" xfId="0" applyNumberFormat="1" applyFont="1" applyFill="1" applyBorder="1"/>
    <xf numFmtId="3" fontId="2" fillId="3" borderId="38" xfId="0" applyNumberFormat="1" applyFont="1" applyFill="1" applyBorder="1" applyAlignment="1">
      <alignment vertical="center"/>
    </xf>
    <xf numFmtId="3" fontId="2" fillId="3" borderId="39" xfId="0" applyNumberFormat="1" applyFont="1" applyFill="1" applyBorder="1" applyAlignment="1">
      <alignment vertical="center"/>
    </xf>
    <xf numFmtId="3" fontId="5" fillId="9" borderId="8" xfId="0" applyNumberFormat="1" applyFont="1" applyFill="1" applyBorder="1"/>
    <xf numFmtId="3" fontId="6" fillId="9" borderId="1" xfId="0" applyNumberFormat="1" applyFont="1" applyFill="1" applyBorder="1"/>
    <xf numFmtId="3" fontId="6" fillId="9" borderId="1" xfId="0" applyNumberFormat="1" applyFont="1" applyFill="1" applyBorder="1" applyAlignment="1">
      <alignment vertical="center"/>
    </xf>
    <xf numFmtId="3" fontId="6" fillId="9" borderId="13" xfId="0" applyNumberFormat="1" applyFont="1" applyFill="1" applyBorder="1" applyAlignment="1">
      <alignment vertical="center"/>
    </xf>
    <xf numFmtId="0" fontId="0" fillId="0" borderId="1" xfId="0" applyBorder="1"/>
    <xf numFmtId="3" fontId="2" fillId="3" borderId="18" xfId="0" applyNumberFormat="1" applyFont="1" applyFill="1" applyBorder="1"/>
    <xf numFmtId="3" fontId="2" fillId="3" borderId="19" xfId="0" applyNumberFormat="1" applyFont="1" applyFill="1" applyBorder="1" applyAlignment="1">
      <alignment vertical="center"/>
    </xf>
    <xf numFmtId="3" fontId="2" fillId="3" borderId="22" xfId="0" applyNumberFormat="1" applyFont="1" applyFill="1" applyBorder="1" applyAlignment="1">
      <alignment vertical="center"/>
    </xf>
    <xf numFmtId="3" fontId="4" fillId="2" borderId="42" xfId="0" applyNumberFormat="1" applyFont="1" applyFill="1" applyBorder="1"/>
    <xf numFmtId="3" fontId="2" fillId="3" borderId="25" xfId="0" applyNumberFormat="1" applyFont="1" applyFill="1" applyBorder="1"/>
    <xf numFmtId="3" fontId="2" fillId="3" borderId="20" xfId="0" applyNumberFormat="1" applyFont="1" applyFill="1" applyBorder="1"/>
    <xf numFmtId="0" fontId="4" fillId="2" borderId="16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" xfId="0" applyFont="1" applyFill="1" applyBorder="1"/>
    <xf numFmtId="0" fontId="4" fillId="2" borderId="8" xfId="0" applyFont="1" applyFill="1" applyBorder="1"/>
    <xf numFmtId="0" fontId="4" fillId="2" borderId="1" xfId="0" applyFont="1" applyFill="1" applyBorder="1"/>
    <xf numFmtId="0" fontId="4" fillId="2" borderId="16" xfId="0" applyFont="1" applyFill="1" applyBorder="1" applyAlignment="1">
      <alignment horizontal="center"/>
    </xf>
    <xf numFmtId="4" fontId="0" fillId="2" borderId="33" xfId="0" applyNumberFormat="1" applyFill="1" applyBorder="1"/>
    <xf numFmtId="4" fontId="0" fillId="2" borderId="19" xfId="0" applyNumberFormat="1" applyFill="1" applyBorder="1"/>
    <xf numFmtId="3" fontId="2" fillId="9" borderId="1" xfId="0" applyNumberFormat="1" applyFont="1" applyFill="1" applyBorder="1"/>
    <xf numFmtId="3" fontId="4" fillId="9" borderId="8" xfId="0" applyNumberFormat="1" applyFont="1" applyFill="1" applyBorder="1"/>
    <xf numFmtId="3" fontId="2" fillId="9" borderId="1" xfId="0" applyNumberFormat="1" applyFont="1" applyFill="1" applyBorder="1" applyAlignment="1">
      <alignment vertical="center"/>
    </xf>
    <xf numFmtId="3" fontId="2" fillId="9" borderId="13" xfId="0" applyNumberFormat="1" applyFont="1" applyFill="1" applyBorder="1" applyAlignment="1">
      <alignment vertical="center"/>
    </xf>
    <xf numFmtId="0" fontId="0" fillId="9" borderId="1" xfId="0" applyFill="1" applyBorder="1"/>
    <xf numFmtId="3" fontId="0" fillId="9" borderId="1" xfId="0" applyNumberFormat="1" applyFill="1" applyBorder="1"/>
    <xf numFmtId="3" fontId="2" fillId="3" borderId="43" xfId="0" applyNumberFormat="1" applyFont="1" applyFill="1" applyBorder="1" applyAlignment="1">
      <alignment vertical="center"/>
    </xf>
    <xf numFmtId="3" fontId="2" fillId="3" borderId="44" xfId="0" applyNumberFormat="1" applyFont="1" applyFill="1" applyBorder="1" applyAlignment="1">
      <alignment vertical="center"/>
    </xf>
    <xf numFmtId="3" fontId="2" fillId="3" borderId="45" xfId="0" applyNumberFormat="1" applyFont="1" applyFill="1" applyBorder="1"/>
    <xf numFmtId="3" fontId="2" fillId="3" borderId="44" xfId="0" applyNumberFormat="1" applyFont="1" applyFill="1" applyBorder="1"/>
    <xf numFmtId="0" fontId="6" fillId="2" borderId="46" xfId="0" applyFont="1" applyFill="1" applyBorder="1" applyAlignment="1">
      <alignment wrapText="1"/>
    </xf>
    <xf numFmtId="0" fontId="0" fillId="0" borderId="11" xfId="0" applyBorder="1"/>
    <xf numFmtId="3" fontId="2" fillId="3" borderId="11" xfId="0" applyNumberFormat="1" applyFont="1" applyFill="1" applyBorder="1" applyAlignment="1">
      <alignment vertical="center"/>
    </xf>
    <xf numFmtId="0" fontId="0" fillId="4" borderId="25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3" fontId="2" fillId="3" borderId="0" xfId="0" applyNumberFormat="1" applyFont="1" applyFill="1" applyBorder="1"/>
    <xf numFmtId="3" fontId="2" fillId="3" borderId="0" xfId="0" applyNumberFormat="1" applyFont="1" applyFill="1" applyBorder="1" applyAlignment="1">
      <alignment vertical="center"/>
    </xf>
    <xf numFmtId="3" fontId="2" fillId="3" borderId="24" xfId="0" applyNumberFormat="1" applyFont="1" applyFill="1" applyBorder="1"/>
    <xf numFmtId="3" fontId="2" fillId="3" borderId="24" xfId="0" applyNumberFormat="1" applyFont="1" applyFill="1" applyBorder="1" applyAlignment="1">
      <alignment vertical="center"/>
    </xf>
    <xf numFmtId="0" fontId="7" fillId="9" borderId="1" xfId="0" applyFont="1" applyFill="1" applyBorder="1"/>
    <xf numFmtId="3" fontId="7" fillId="9" borderId="1" xfId="0" applyNumberFormat="1" applyFont="1" applyFill="1" applyBorder="1"/>
    <xf numFmtId="0" fontId="6" fillId="3" borderId="0" xfId="0" applyFont="1" applyFill="1" applyBorder="1" applyAlignment="1">
      <alignment wrapText="1"/>
    </xf>
    <xf numFmtId="0" fontId="6" fillId="2" borderId="23" xfId="0" applyFont="1" applyFill="1" applyBorder="1" applyAlignment="1">
      <alignment wrapText="1"/>
    </xf>
    <xf numFmtId="3" fontId="2" fillId="3" borderId="22" xfId="0" applyNumberFormat="1" applyFont="1" applyFill="1" applyBorder="1"/>
    <xf numFmtId="0" fontId="0" fillId="0" borderId="21" xfId="0" applyBorder="1"/>
    <xf numFmtId="0" fontId="0" fillId="0" borderId="9" xfId="0" applyBorder="1"/>
    <xf numFmtId="0" fontId="0" fillId="0" borderId="6" xfId="0" applyBorder="1"/>
    <xf numFmtId="0" fontId="0" fillId="2" borderId="3" xfId="0" applyFill="1" applyBorder="1"/>
    <xf numFmtId="0" fontId="0" fillId="7" borderId="3" xfId="0" applyFill="1" applyBorder="1"/>
    <xf numFmtId="0" fontId="0" fillId="8" borderId="30" xfId="0" applyFill="1" applyBorder="1" applyAlignment="1">
      <alignment horizontal="center" wrapText="1"/>
    </xf>
    <xf numFmtId="3" fontId="0" fillId="8" borderId="48" xfId="0" applyNumberFormat="1" applyFill="1" applyBorder="1"/>
    <xf numFmtId="0" fontId="0" fillId="8" borderId="32" xfId="0" applyFill="1" applyBorder="1"/>
    <xf numFmtId="0" fontId="0" fillId="5" borderId="29" xfId="0" applyFill="1" applyBorder="1" applyAlignment="1">
      <alignment horizontal="center" wrapText="1"/>
    </xf>
    <xf numFmtId="3" fontId="0" fillId="5" borderId="48" xfId="0" applyNumberFormat="1" applyFill="1" applyBorder="1"/>
    <xf numFmtId="0" fontId="0" fillId="5" borderId="48" xfId="0" applyFill="1" applyBorder="1"/>
    <xf numFmtId="3" fontId="0" fillId="5" borderId="49" xfId="0" applyNumberFormat="1" applyFill="1" applyBorder="1"/>
    <xf numFmtId="0" fontId="0" fillId="5" borderId="28" xfId="0" applyFill="1" applyBorder="1" applyAlignment="1">
      <alignment horizontal="center" wrapText="1"/>
    </xf>
    <xf numFmtId="3" fontId="0" fillId="5" borderId="50" xfId="0" applyNumberFormat="1" applyFill="1" applyBorder="1"/>
    <xf numFmtId="0" fontId="0" fillId="5" borderId="33" xfId="0" applyFill="1" applyBorder="1"/>
    <xf numFmtId="0" fontId="0" fillId="6" borderId="23" xfId="0" applyFill="1" applyBorder="1" applyAlignment="1">
      <alignment horizontal="center" wrapText="1"/>
    </xf>
    <xf numFmtId="3" fontId="0" fillId="6" borderId="51" xfId="0" applyNumberFormat="1" applyFill="1" applyBorder="1"/>
    <xf numFmtId="3" fontId="0" fillId="6" borderId="52" xfId="0" applyNumberFormat="1" applyFill="1" applyBorder="1"/>
    <xf numFmtId="0" fontId="0" fillId="6" borderId="51" xfId="0" applyFill="1" applyBorder="1"/>
    <xf numFmtId="4" fontId="9" fillId="2" borderId="22" xfId="0" applyNumberFormat="1" applyFont="1" applyFill="1" applyBorder="1"/>
    <xf numFmtId="3" fontId="9" fillId="2" borderId="21" xfId="0" applyNumberFormat="1" applyFont="1" applyFill="1" applyBorder="1"/>
    <xf numFmtId="3" fontId="8" fillId="2" borderId="21" xfId="0" applyNumberFormat="1" applyFont="1" applyFill="1" applyBorder="1"/>
    <xf numFmtId="3" fontId="8" fillId="2" borderId="24" xfId="0" applyNumberFormat="1" applyFont="1" applyFill="1" applyBorder="1"/>
    <xf numFmtId="3" fontId="8" fillId="7" borderId="21" xfId="0" applyNumberFormat="1" applyFont="1" applyFill="1" applyBorder="1"/>
    <xf numFmtId="3" fontId="8" fillId="8" borderId="29" xfId="0" applyNumberFormat="1" applyFont="1" applyFill="1" applyBorder="1"/>
    <xf numFmtId="3" fontId="8" fillId="6" borderId="23" xfId="0" applyNumberFormat="1" applyFont="1" applyFill="1" applyBorder="1"/>
    <xf numFmtId="3" fontId="8" fillId="5" borderId="29" xfId="0" applyNumberFormat="1" applyFont="1" applyFill="1" applyBorder="1"/>
    <xf numFmtId="3" fontId="8" fillId="5" borderId="28" xfId="0" applyNumberFormat="1" applyFont="1" applyFill="1" applyBorder="1"/>
    <xf numFmtId="3" fontId="8" fillId="2" borderId="22" xfId="0" applyNumberFormat="1" applyFont="1" applyFill="1" applyBorder="1"/>
    <xf numFmtId="3" fontId="8" fillId="2" borderId="20" xfId="0" applyNumberFormat="1" applyFont="1" applyFill="1" applyBorder="1"/>
    <xf numFmtId="0" fontId="9" fillId="0" borderId="0" xfId="0" applyFont="1"/>
    <xf numFmtId="0" fontId="0" fillId="0" borderId="0" xfId="0" applyAlignment="1"/>
    <xf numFmtId="0" fontId="10" fillId="11" borderId="23" xfId="0" applyFont="1" applyFill="1" applyBorder="1" applyAlignment="1">
      <alignment vertical="center"/>
    </xf>
    <xf numFmtId="3" fontId="1" fillId="10" borderId="12" xfId="0" applyNumberFormat="1" applyFont="1" applyFill="1" applyBorder="1"/>
    <xf numFmtId="3" fontId="1" fillId="10" borderId="14" xfId="0" applyNumberFormat="1" applyFont="1" applyFill="1" applyBorder="1"/>
    <xf numFmtId="0" fontId="10" fillId="10" borderId="61" xfId="0" applyFont="1" applyFill="1" applyBorder="1"/>
    <xf numFmtId="9" fontId="1" fillId="10" borderId="4" xfId="0" applyNumberFormat="1" applyFont="1" applyFill="1" applyBorder="1"/>
    <xf numFmtId="3" fontId="1" fillId="10" borderId="12" xfId="0" applyNumberFormat="1" applyFont="1" applyFill="1" applyBorder="1" applyAlignment="1">
      <alignment horizontal="center"/>
    </xf>
    <xf numFmtId="0" fontId="10" fillId="10" borderId="8" xfId="0" applyFont="1" applyFill="1" applyBorder="1"/>
    <xf numFmtId="9" fontId="1" fillId="10" borderId="1" xfId="0" applyNumberFormat="1" applyFont="1" applyFill="1" applyBorder="1"/>
    <xf numFmtId="3" fontId="1" fillId="10" borderId="34" xfId="0" applyNumberFormat="1" applyFont="1" applyFill="1" applyBorder="1" applyAlignment="1">
      <alignment horizontal="center"/>
    </xf>
    <xf numFmtId="0" fontId="10" fillId="10" borderId="7" xfId="0" applyFont="1" applyFill="1" applyBorder="1" applyAlignment="1">
      <alignment horizontal="left" wrapText="1"/>
    </xf>
    <xf numFmtId="9" fontId="1" fillId="10" borderId="2" xfId="0" applyNumberFormat="1" applyFont="1" applyFill="1" applyBorder="1"/>
    <xf numFmtId="3" fontId="1" fillId="10" borderId="47" xfId="0" applyNumberFormat="1" applyFont="1" applyFill="1" applyBorder="1" applyAlignment="1">
      <alignment horizontal="center"/>
    </xf>
    <xf numFmtId="0" fontId="10" fillId="10" borderId="25" xfId="0" applyFont="1" applyFill="1" applyBorder="1"/>
    <xf numFmtId="3" fontId="10" fillId="10" borderId="24" xfId="0" applyNumberFormat="1" applyFont="1" applyFill="1" applyBorder="1" applyAlignment="1"/>
    <xf numFmtId="3" fontId="10" fillId="10" borderId="20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2" borderId="8" xfId="0" applyFont="1" applyFill="1" applyBorder="1"/>
    <xf numFmtId="0" fontId="4" fillId="2" borderId="1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3" fontId="1" fillId="11" borderId="15" xfId="0" applyNumberFormat="1" applyFont="1" applyFill="1" applyBorder="1" applyAlignment="1">
      <alignment horizontal="center"/>
    </xf>
    <xf numFmtId="3" fontId="1" fillId="11" borderId="54" xfId="0" applyNumberFormat="1" applyFont="1" applyFill="1" applyBorder="1" applyAlignment="1">
      <alignment horizontal="center"/>
    </xf>
    <xf numFmtId="3" fontId="1" fillId="11" borderId="16" xfId="0" applyNumberFormat="1" applyFont="1" applyFill="1" applyBorder="1" applyAlignment="1">
      <alignment horizontal="center"/>
    </xf>
    <xf numFmtId="3" fontId="1" fillId="10" borderId="18" xfId="0" applyNumberFormat="1" applyFont="1" applyFill="1" applyBorder="1" applyAlignment="1">
      <alignment horizontal="center"/>
    </xf>
    <xf numFmtId="3" fontId="1" fillId="10" borderId="41" xfId="0" applyNumberFormat="1" applyFont="1" applyFill="1" applyBorder="1" applyAlignment="1">
      <alignment horizontal="center"/>
    </xf>
    <xf numFmtId="9" fontId="1" fillId="10" borderId="18" xfId="0" applyNumberFormat="1" applyFont="1" applyFill="1" applyBorder="1" applyAlignment="1">
      <alignment horizontal="center"/>
    </xf>
    <xf numFmtId="9" fontId="1" fillId="10" borderId="19" xfId="0" applyNumberFormat="1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10" fillId="10" borderId="54" xfId="0" applyFont="1" applyFill="1" applyBorder="1" applyAlignment="1">
      <alignment horizontal="center"/>
    </xf>
    <xf numFmtId="0" fontId="10" fillId="10" borderId="16" xfId="0" applyFont="1" applyFill="1" applyBorder="1" applyAlignment="1">
      <alignment horizontal="center"/>
    </xf>
    <xf numFmtId="0" fontId="10" fillId="10" borderId="56" xfId="0" applyFont="1" applyFill="1" applyBorder="1" applyAlignment="1">
      <alignment horizontal="center"/>
    </xf>
    <xf numFmtId="0" fontId="10" fillId="10" borderId="49" xfId="0" applyFont="1" applyFill="1" applyBorder="1" applyAlignment="1">
      <alignment horizontal="center"/>
    </xf>
    <xf numFmtId="0" fontId="10" fillId="10" borderId="19" xfId="0" applyFont="1" applyFill="1" applyBorder="1" applyAlignment="1">
      <alignment horizontal="center"/>
    </xf>
    <xf numFmtId="0" fontId="10" fillId="11" borderId="30" xfId="0" applyFont="1" applyFill="1" applyBorder="1" applyAlignment="1">
      <alignment horizontal="center" vertical="center"/>
    </xf>
    <xf numFmtId="0" fontId="10" fillId="11" borderId="28" xfId="0" applyFont="1" applyFill="1" applyBorder="1" applyAlignment="1">
      <alignment horizontal="center" vertical="center"/>
    </xf>
    <xf numFmtId="3" fontId="1" fillId="10" borderId="24" xfId="0" applyNumberFormat="1" applyFont="1" applyFill="1" applyBorder="1" applyAlignment="1">
      <alignment horizontal="center"/>
    </xf>
    <xf numFmtId="3" fontId="1" fillId="10" borderId="28" xfId="0" applyNumberFormat="1" applyFont="1" applyFill="1" applyBorder="1" applyAlignment="1">
      <alignment horizontal="center"/>
    </xf>
    <xf numFmtId="3" fontId="1" fillId="10" borderId="22" xfId="0" applyNumberFormat="1" applyFont="1" applyFill="1" applyBorder="1" applyAlignment="1">
      <alignment horizontal="center"/>
    </xf>
    <xf numFmtId="3" fontId="1" fillId="10" borderId="37" xfId="0" applyNumberFormat="1" applyFont="1" applyFill="1" applyBorder="1" applyAlignment="1">
      <alignment horizontal="center"/>
    </xf>
    <xf numFmtId="3" fontId="1" fillId="10" borderId="60" xfId="0" applyNumberFormat="1" applyFont="1" applyFill="1" applyBorder="1" applyAlignment="1">
      <alignment horizontal="center"/>
    </xf>
    <xf numFmtId="10" fontId="1" fillId="10" borderId="37" xfId="0" applyNumberFormat="1" applyFont="1" applyFill="1" applyBorder="1" applyAlignment="1">
      <alignment horizontal="center"/>
    </xf>
    <xf numFmtId="10" fontId="1" fillId="10" borderId="38" xfId="0" applyNumberFormat="1" applyFont="1" applyFill="1" applyBorder="1" applyAlignment="1">
      <alignment horizontal="center"/>
    </xf>
    <xf numFmtId="3" fontId="1" fillId="11" borderId="42" xfId="0" applyNumberFormat="1" applyFont="1" applyFill="1" applyBorder="1" applyAlignment="1">
      <alignment horizontal="center"/>
    </xf>
    <xf numFmtId="3" fontId="1" fillId="11" borderId="57" xfId="0" applyNumberFormat="1" applyFont="1" applyFill="1" applyBorder="1" applyAlignment="1">
      <alignment horizontal="center"/>
    </xf>
    <xf numFmtId="3" fontId="1" fillId="11" borderId="36" xfId="0" applyNumberFormat="1" applyFont="1" applyFill="1" applyBorder="1" applyAlignment="1">
      <alignment horizontal="center"/>
    </xf>
    <xf numFmtId="0" fontId="10" fillId="10" borderId="58" xfId="0" applyFont="1" applyFill="1" applyBorder="1" applyAlignment="1">
      <alignment horizontal="center"/>
    </xf>
    <xf numFmtId="0" fontId="10" fillId="10" borderId="59" xfId="0" applyFont="1" applyFill="1" applyBorder="1" applyAlignment="1">
      <alignment horizontal="center"/>
    </xf>
    <xf numFmtId="0" fontId="10" fillId="10" borderId="38" xfId="0" applyFont="1" applyFill="1" applyBorder="1" applyAlignment="1">
      <alignment horizontal="center"/>
    </xf>
    <xf numFmtId="0" fontId="10" fillId="10" borderId="30" xfId="0" applyFont="1" applyFill="1" applyBorder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10" fillId="10" borderId="22" xfId="0" applyFont="1" applyFill="1" applyBorder="1" applyAlignment="1">
      <alignment horizontal="center"/>
    </xf>
    <xf numFmtId="0" fontId="10" fillId="11" borderId="29" xfId="0" applyFont="1" applyFill="1" applyBorder="1" applyAlignment="1">
      <alignment horizontal="center" vertical="center"/>
    </xf>
    <xf numFmtId="10" fontId="1" fillId="10" borderId="18" xfId="0" applyNumberFormat="1" applyFont="1" applyFill="1" applyBorder="1" applyAlignment="1">
      <alignment horizontal="center"/>
    </xf>
    <xf numFmtId="10" fontId="1" fillId="10" borderId="19" xfId="0" applyNumberFormat="1" applyFont="1" applyFill="1" applyBorder="1" applyAlignment="1">
      <alignment horizontal="center"/>
    </xf>
    <xf numFmtId="10" fontId="1" fillId="10" borderId="4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3" fontId="1" fillId="10" borderId="53" xfId="0" applyNumberFormat="1" applyFont="1" applyFill="1" applyBorder="1" applyAlignment="1">
      <alignment horizontal="center"/>
    </xf>
    <xf numFmtId="3" fontId="1" fillId="10" borderId="55" xfId="0" applyNumberFormat="1" applyFont="1" applyFill="1" applyBorder="1" applyAlignment="1">
      <alignment horizontal="center"/>
    </xf>
    <xf numFmtId="0" fontId="10" fillId="10" borderId="58" xfId="0" applyFont="1" applyFill="1" applyBorder="1" applyAlignment="1">
      <alignment horizontal="left"/>
    </xf>
    <xf numFmtId="0" fontId="10" fillId="10" borderId="38" xfId="0" applyFont="1" applyFill="1" applyBorder="1" applyAlignment="1">
      <alignment horizontal="left"/>
    </xf>
    <xf numFmtId="164" fontId="1" fillId="10" borderId="37" xfId="0" applyNumberFormat="1" applyFont="1" applyFill="1" applyBorder="1" applyAlignment="1">
      <alignment horizontal="right"/>
    </xf>
    <xf numFmtId="164" fontId="1" fillId="10" borderId="38" xfId="0" applyNumberFormat="1" applyFont="1" applyFill="1" applyBorder="1" applyAlignment="1">
      <alignment horizontal="right"/>
    </xf>
    <xf numFmtId="3" fontId="1" fillId="10" borderId="59" xfId="0" applyNumberFormat="1" applyFont="1" applyFill="1" applyBorder="1" applyAlignment="1">
      <alignment horizontal="center"/>
    </xf>
    <xf numFmtId="0" fontId="10" fillId="10" borderId="30" xfId="0" applyFont="1" applyFill="1" applyBorder="1" applyAlignment="1">
      <alignment horizontal="left"/>
    </xf>
    <xf numFmtId="0" fontId="10" fillId="10" borderId="22" xfId="0" applyFont="1" applyFill="1" applyBorder="1" applyAlignment="1">
      <alignment horizontal="left"/>
    </xf>
    <xf numFmtId="3" fontId="10" fillId="10" borderId="24" xfId="0" applyNumberFormat="1" applyFont="1" applyFill="1" applyBorder="1" applyAlignment="1">
      <alignment horizontal="center"/>
    </xf>
    <xf numFmtId="3" fontId="10" fillId="10" borderId="29" xfId="0" applyNumberFormat="1" applyFont="1" applyFill="1" applyBorder="1" applyAlignment="1">
      <alignment horizontal="center"/>
    </xf>
    <xf numFmtId="3" fontId="10" fillId="10" borderId="28" xfId="0" applyNumberFormat="1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/>
    </xf>
    <xf numFmtId="0" fontId="1" fillId="11" borderId="29" xfId="0" applyFont="1" applyFill="1" applyBorder="1" applyAlignment="1">
      <alignment horizontal="center"/>
    </xf>
    <xf numFmtId="0" fontId="1" fillId="11" borderId="28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left"/>
    </xf>
    <xf numFmtId="0" fontId="10" fillId="10" borderId="16" xfId="0" applyFont="1" applyFill="1" applyBorder="1" applyAlignment="1">
      <alignment horizontal="left"/>
    </xf>
    <xf numFmtId="9" fontId="1" fillId="10" borderId="53" xfId="0" applyNumberFormat="1" applyFont="1" applyFill="1" applyBorder="1" applyAlignment="1">
      <alignment horizontal="right"/>
    </xf>
    <xf numFmtId="9" fontId="1" fillId="10" borderId="16" xfId="0" applyNumberFormat="1" applyFont="1" applyFill="1" applyBorder="1" applyAlignment="1">
      <alignment horizontal="right"/>
    </xf>
    <xf numFmtId="3" fontId="1" fillId="10" borderId="54" xfId="0" applyNumberFormat="1" applyFont="1" applyFill="1" applyBorder="1" applyAlignment="1">
      <alignment horizontal="center"/>
    </xf>
    <xf numFmtId="3" fontId="1" fillId="11" borderId="10" xfId="0" applyNumberFormat="1" applyFont="1" applyFill="1" applyBorder="1" applyAlignment="1">
      <alignment horizontal="center"/>
    </xf>
    <xf numFmtId="3" fontId="1" fillId="11" borderId="11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10" fillId="10" borderId="16" xfId="0" applyFont="1" applyFill="1" applyBorder="1"/>
    <xf numFmtId="0" fontId="10" fillId="10" borderId="19" xfId="0" applyFont="1" applyFill="1" applyBorder="1"/>
    <xf numFmtId="0" fontId="10" fillId="10" borderId="38" xfId="0" applyFont="1" applyFill="1" applyBorder="1" applyAlignment="1">
      <alignment horizontal="left" wrapText="1"/>
    </xf>
    <xf numFmtId="0" fontId="10" fillId="10" borderId="29" xfId="0" applyFont="1" applyFill="1" applyBorder="1"/>
    <xf numFmtId="0" fontId="10" fillId="10" borderId="54" xfId="0" applyFont="1" applyFill="1" applyBorder="1" applyAlignment="1">
      <alignment horizontal="left"/>
    </xf>
    <xf numFmtId="0" fontId="10" fillId="10" borderId="59" xfId="0" applyFont="1" applyFill="1" applyBorder="1" applyAlignment="1">
      <alignment horizontal="left"/>
    </xf>
    <xf numFmtId="0" fontId="10" fillId="10" borderId="29" xfId="0" applyFont="1" applyFill="1" applyBorder="1" applyAlignment="1">
      <alignment horizontal="left"/>
    </xf>
    <xf numFmtId="4" fontId="0" fillId="2" borderId="33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12" borderId="30" xfId="0" applyFill="1" applyBorder="1" applyAlignment="1">
      <alignment horizontal="center" wrapText="1"/>
    </xf>
    <xf numFmtId="0" fontId="0" fillId="12" borderId="29" xfId="0" applyFill="1" applyBorder="1" applyAlignment="1">
      <alignment horizontal="center" wrapText="1"/>
    </xf>
    <xf numFmtId="0" fontId="0" fillId="12" borderId="28" xfId="0" applyFill="1" applyBorder="1" applyAlignment="1">
      <alignment horizontal="center" wrapText="1"/>
    </xf>
    <xf numFmtId="0" fontId="0" fillId="2" borderId="23" xfId="0" applyFill="1" applyBorder="1"/>
    <xf numFmtId="0" fontId="0" fillId="2" borderId="63" xfId="0" applyFill="1" applyBorder="1"/>
    <xf numFmtId="0" fontId="0" fillId="2" borderId="1" xfId="0" applyFill="1" applyBorder="1"/>
    <xf numFmtId="4" fontId="0" fillId="13" borderId="15" xfId="0" applyNumberFormat="1" applyFill="1" applyBorder="1" applyAlignment="1">
      <alignment horizontal="center"/>
    </xf>
    <xf numFmtId="3" fontId="0" fillId="13" borderId="55" xfId="0" applyNumberFormat="1" applyFill="1" applyBorder="1" applyAlignment="1">
      <alignment horizontal="center"/>
    </xf>
    <xf numFmtId="4" fontId="0" fillId="13" borderId="56" xfId="0" applyNumberFormat="1" applyFill="1" applyBorder="1" applyAlignment="1">
      <alignment horizontal="center"/>
    </xf>
    <xf numFmtId="3" fontId="0" fillId="13" borderId="50" xfId="0" applyNumberFormat="1" applyFill="1" applyBorder="1" applyAlignment="1">
      <alignment horizontal="center"/>
    </xf>
    <xf numFmtId="4" fontId="0" fillId="13" borderId="58" xfId="0" applyNumberFormat="1" applyFill="1" applyBorder="1" applyAlignment="1">
      <alignment horizontal="center"/>
    </xf>
    <xf numFmtId="3" fontId="0" fillId="13" borderId="6" xfId="0" applyNumberFormat="1" applyFill="1" applyBorder="1" applyAlignment="1">
      <alignment horizontal="center"/>
    </xf>
    <xf numFmtId="4" fontId="0" fillId="13" borderId="42" xfId="0" applyNumberFormat="1" applyFill="1" applyBorder="1" applyAlignment="1">
      <alignment horizontal="center"/>
    </xf>
    <xf numFmtId="3" fontId="0" fillId="13" borderId="67" xfId="0" applyNumberForma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3" fontId="0" fillId="13" borderId="65" xfId="0" applyNumberFormat="1" applyFill="1" applyBorder="1" applyAlignment="1">
      <alignment horizontal="center"/>
    </xf>
    <xf numFmtId="3" fontId="0" fillId="13" borderId="52" xfId="0" applyNumberFormat="1" applyFill="1" applyBorder="1" applyAlignment="1">
      <alignment horizontal="center"/>
    </xf>
    <xf numFmtId="3" fontId="0" fillId="13" borderId="66" xfId="0" applyNumberFormat="1" applyFill="1" applyBorder="1" applyAlignment="1">
      <alignment horizontal="center"/>
    </xf>
    <xf numFmtId="3" fontId="0" fillId="13" borderId="64" xfId="0" applyNumberFormat="1" applyFill="1" applyBorder="1" applyAlignment="1">
      <alignment horizontal="center"/>
    </xf>
    <xf numFmtId="0" fontId="0" fillId="13" borderId="65" xfId="0" applyFill="1" applyBorder="1" applyAlignment="1">
      <alignment horizontal="center"/>
    </xf>
    <xf numFmtId="0" fontId="0" fillId="13" borderId="52" xfId="0" applyFill="1" applyBorder="1" applyAlignment="1">
      <alignment horizontal="center"/>
    </xf>
    <xf numFmtId="0" fontId="0" fillId="13" borderId="66" xfId="0" applyFill="1" applyBorder="1" applyAlignment="1">
      <alignment horizontal="center"/>
    </xf>
    <xf numFmtId="0" fontId="0" fillId="13" borderId="6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8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1" fillId="2" borderId="6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2" borderId="18" xfId="0" applyFont="1" applyFill="1" applyBorder="1" applyAlignment="1"/>
    <xf numFmtId="0" fontId="7" fillId="2" borderId="49" xfId="0" applyFont="1" applyFill="1" applyBorder="1" applyAlignment="1"/>
    <xf numFmtId="0" fontId="7" fillId="2" borderId="19" xfId="0" applyFont="1" applyFill="1" applyBorder="1" applyAlignment="1"/>
    <xf numFmtId="0" fontId="0" fillId="0" borderId="20" xfId="0" applyBorder="1" applyAlignment="1">
      <alignment wrapText="1"/>
    </xf>
    <xf numFmtId="0" fontId="0" fillId="0" borderId="2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96"/>
  <sheetViews>
    <sheetView topLeftCell="A445" zoomScale="60" zoomScaleNormal="60" workbookViewId="0">
      <selection activeCell="G21" sqref="G21"/>
    </sheetView>
  </sheetViews>
  <sheetFormatPr baseColWidth="10" defaultRowHeight="15" x14ac:dyDescent="0.25"/>
  <cols>
    <col min="1" max="2" width="5.85546875" customWidth="1"/>
    <col min="3" max="3" width="18.140625" customWidth="1"/>
    <col min="4" max="4" width="16.5703125" customWidth="1"/>
    <col min="5" max="5" width="17.85546875" customWidth="1"/>
    <col min="6" max="6" width="16.140625" customWidth="1"/>
    <col min="7" max="7" width="17.28515625" customWidth="1"/>
    <col min="8" max="8" width="19.42578125" customWidth="1"/>
    <col min="9" max="9" width="18.28515625" customWidth="1"/>
    <col min="10" max="10" width="19.140625" customWidth="1"/>
    <col min="11" max="12" width="19" customWidth="1"/>
    <col min="13" max="13" width="19.5703125" customWidth="1"/>
  </cols>
  <sheetData>
    <row r="1" spans="2:15" ht="14.25" customHeight="1" thickBot="1" x14ac:dyDescent="0.3"/>
    <row r="2" spans="2:15" ht="15.75" hidden="1" thickBot="1" x14ac:dyDescent="0.3"/>
    <row r="3" spans="2:15" ht="49.5" customHeight="1" thickBot="1" x14ac:dyDescent="0.8">
      <c r="C3" s="144" t="s">
        <v>13</v>
      </c>
      <c r="D3" s="145"/>
      <c r="E3" s="145"/>
      <c r="F3" s="145"/>
      <c r="G3" s="145"/>
      <c r="H3" s="145"/>
      <c r="I3" s="145"/>
      <c r="J3" s="145"/>
      <c r="K3" s="145"/>
      <c r="L3" s="145"/>
      <c r="M3" s="146"/>
    </row>
    <row r="4" spans="2:15" ht="60" customHeight="1" x14ac:dyDescent="0.25">
      <c r="C4" s="8"/>
      <c r="D4" s="2"/>
      <c r="E4" s="2"/>
      <c r="F4" s="2"/>
      <c r="G4" s="4"/>
      <c r="H4" s="4"/>
      <c r="I4" s="4"/>
      <c r="J4" s="4"/>
      <c r="K4" s="4"/>
      <c r="L4" s="4"/>
      <c r="M4" s="13"/>
    </row>
    <row r="5" spans="2:15" x14ac:dyDescent="0.25">
      <c r="C5" s="9"/>
      <c r="D5" s="3"/>
      <c r="E5" s="3"/>
      <c r="F5" s="3"/>
      <c r="G5" s="4"/>
      <c r="H5" s="4"/>
      <c r="I5" s="4"/>
      <c r="J5" s="4"/>
      <c r="K5" s="4"/>
      <c r="L5" s="4"/>
      <c r="M5" s="13"/>
    </row>
    <row r="6" spans="2:15" ht="15.75" x14ac:dyDescent="0.25">
      <c r="C6" s="67" t="s">
        <v>0</v>
      </c>
      <c r="D6" s="5"/>
      <c r="E6" s="5"/>
      <c r="F6" s="68" t="s">
        <v>1</v>
      </c>
      <c r="G6" s="6"/>
      <c r="H6" s="6"/>
      <c r="I6" s="6"/>
      <c r="J6" s="6"/>
      <c r="K6" s="6"/>
      <c r="L6" s="6"/>
      <c r="M6" s="14"/>
      <c r="N6" s="1"/>
      <c r="O6" s="1"/>
    </row>
    <row r="7" spans="2:15" ht="15.75" x14ac:dyDescent="0.25">
      <c r="C7" s="10" t="s">
        <v>20</v>
      </c>
      <c r="D7" s="5"/>
      <c r="E7" s="5"/>
      <c r="F7" s="17">
        <v>41774</v>
      </c>
      <c r="G7" s="6"/>
      <c r="H7" s="6"/>
      <c r="I7" s="6"/>
      <c r="J7" s="6"/>
      <c r="K7" s="6"/>
      <c r="L7" s="6"/>
      <c r="M7" s="14"/>
      <c r="N7" s="1"/>
      <c r="O7" s="1"/>
    </row>
    <row r="8" spans="2:15" ht="15.75" x14ac:dyDescent="0.25">
      <c r="C8" s="47" t="s">
        <v>54</v>
      </c>
      <c r="D8" s="48" t="s">
        <v>55</v>
      </c>
      <c r="E8" s="5"/>
      <c r="F8" s="5"/>
      <c r="G8" s="6"/>
      <c r="H8" s="6"/>
      <c r="I8" s="6"/>
      <c r="J8" s="6"/>
      <c r="K8" s="6"/>
      <c r="L8" s="6"/>
      <c r="M8" s="14"/>
      <c r="N8" s="1"/>
      <c r="O8" s="1"/>
    </row>
    <row r="9" spans="2:15" ht="15.75" x14ac:dyDescent="0.25">
      <c r="C9" s="147" t="s">
        <v>2</v>
      </c>
      <c r="D9" s="148"/>
      <c r="E9" s="149" t="s">
        <v>19</v>
      </c>
      <c r="F9" s="149"/>
      <c r="G9" s="6"/>
      <c r="H9" s="6"/>
      <c r="I9" s="6"/>
      <c r="J9" s="6"/>
      <c r="K9" s="6"/>
      <c r="L9" s="6"/>
      <c r="M9" s="14"/>
      <c r="N9" s="1"/>
      <c r="O9" s="1"/>
    </row>
    <row r="10" spans="2:15" ht="15.75" x14ac:dyDescent="0.25">
      <c r="C10" s="147" t="s">
        <v>3</v>
      </c>
      <c r="D10" s="148"/>
      <c r="E10" s="154">
        <v>1036648657</v>
      </c>
      <c r="F10" s="155"/>
      <c r="G10" s="6"/>
      <c r="H10" s="6"/>
      <c r="I10" s="6"/>
      <c r="J10" s="6"/>
      <c r="K10" s="6"/>
      <c r="L10" s="6"/>
      <c r="M10" s="14"/>
      <c r="N10" s="1"/>
      <c r="O10" s="1"/>
    </row>
    <row r="11" spans="2:15" ht="15.75" x14ac:dyDescent="0.25">
      <c r="C11" s="156" t="s">
        <v>4</v>
      </c>
      <c r="D11" s="157"/>
      <c r="E11" s="154" t="s">
        <v>57</v>
      </c>
      <c r="F11" s="155"/>
      <c r="G11" s="6"/>
      <c r="H11" s="6"/>
      <c r="I11" s="6"/>
      <c r="J11" s="6"/>
      <c r="K11" s="6"/>
      <c r="L11" s="6"/>
      <c r="M11" s="14"/>
      <c r="N11" s="1"/>
      <c r="O11" s="1"/>
    </row>
    <row r="12" spans="2:15" ht="16.5" thickBot="1" x14ac:dyDescent="0.3">
      <c r="C12" s="11"/>
      <c r="D12" s="6"/>
      <c r="E12" s="6"/>
      <c r="F12" s="6"/>
      <c r="G12" s="6"/>
      <c r="H12" s="6"/>
      <c r="I12" s="6"/>
      <c r="J12" s="6"/>
      <c r="K12" s="6"/>
      <c r="L12" s="6"/>
      <c r="M12" s="14"/>
      <c r="N12" s="1"/>
      <c r="O12" s="1"/>
    </row>
    <row r="13" spans="2:15" ht="15.75" customHeight="1" x14ac:dyDescent="0.25">
      <c r="B13" s="1"/>
      <c r="C13" s="158" t="s">
        <v>5</v>
      </c>
      <c r="D13" s="159"/>
      <c r="E13" s="69" t="s">
        <v>6</v>
      </c>
      <c r="F13" s="150" t="s">
        <v>18</v>
      </c>
      <c r="G13" s="152" t="s">
        <v>8</v>
      </c>
      <c r="H13" s="152"/>
      <c r="I13" s="152"/>
      <c r="J13" s="152"/>
      <c r="K13" s="152"/>
      <c r="L13" s="152"/>
      <c r="M13" s="153"/>
    </row>
    <row r="14" spans="2:15" ht="30.75" customHeight="1" x14ac:dyDescent="0.25">
      <c r="B14" s="1"/>
      <c r="C14" s="12" t="s">
        <v>17</v>
      </c>
      <c r="D14" s="7" t="s">
        <v>7</v>
      </c>
      <c r="E14" s="7" t="s">
        <v>7</v>
      </c>
      <c r="F14" s="151"/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14</v>
      </c>
      <c r="L14" s="15" t="s">
        <v>15</v>
      </c>
      <c r="M14" s="16" t="s">
        <v>16</v>
      </c>
    </row>
    <row r="15" spans="2:15" ht="15.75" x14ac:dyDescent="0.25">
      <c r="B15" s="1"/>
      <c r="C15" s="31">
        <v>1</v>
      </c>
      <c r="D15" s="32">
        <v>7</v>
      </c>
      <c r="E15" s="32">
        <v>17</v>
      </c>
      <c r="F15" s="33">
        <v>8</v>
      </c>
      <c r="G15" s="33">
        <f>IF(E15&lt;=22,E15-F15-1-7,22-F15-1-7)</f>
        <v>1</v>
      </c>
      <c r="H15" s="33">
        <f t="shared" ref="H15:H25" si="0">IF(E15&gt;=22,(E15-22)+ IF(D15&lt;6,6-D15,0),0+IF(D15&lt;6,6-D15,0))</f>
        <v>0</v>
      </c>
      <c r="I15" s="33"/>
      <c r="J15" s="33"/>
      <c r="K15" s="33"/>
      <c r="L15" s="33"/>
      <c r="M15" s="34"/>
    </row>
    <row r="16" spans="2:15" ht="15.75" x14ac:dyDescent="0.25">
      <c r="B16" s="1"/>
      <c r="C16" s="31">
        <v>2</v>
      </c>
      <c r="D16" s="32">
        <v>7</v>
      </c>
      <c r="E16" s="32">
        <v>22</v>
      </c>
      <c r="F16" s="33">
        <v>8</v>
      </c>
      <c r="G16" s="33">
        <f t="shared" ref="G16:G25" si="1">IF(E16&lt;=22,E16-F16-1-7,22-F16-1-7)</f>
        <v>6</v>
      </c>
      <c r="H16" s="33">
        <f t="shared" si="0"/>
        <v>0</v>
      </c>
      <c r="I16" s="33"/>
      <c r="J16" s="33"/>
      <c r="K16" s="33"/>
      <c r="L16" s="33"/>
      <c r="M16" s="34"/>
    </row>
    <row r="17" spans="2:13" ht="15.75" x14ac:dyDescent="0.25">
      <c r="B17" s="1"/>
      <c r="C17" s="31">
        <v>3</v>
      </c>
      <c r="D17" s="32">
        <v>7</v>
      </c>
      <c r="E17" s="32">
        <v>20</v>
      </c>
      <c r="F17" s="33">
        <v>8</v>
      </c>
      <c r="G17" s="33">
        <f t="shared" si="1"/>
        <v>4</v>
      </c>
      <c r="H17" s="33">
        <f t="shared" si="0"/>
        <v>0</v>
      </c>
      <c r="I17" s="33"/>
      <c r="J17" s="33"/>
      <c r="K17" s="33"/>
      <c r="L17" s="33"/>
      <c r="M17" s="34"/>
    </row>
    <row r="18" spans="2:13" ht="15.75" x14ac:dyDescent="0.25">
      <c r="B18" s="1"/>
      <c r="C18" s="31">
        <v>4</v>
      </c>
      <c r="D18" s="32">
        <v>7</v>
      </c>
      <c r="E18" s="32">
        <v>24</v>
      </c>
      <c r="F18" s="33">
        <v>8</v>
      </c>
      <c r="G18" s="33">
        <f t="shared" si="1"/>
        <v>6</v>
      </c>
      <c r="H18" s="33">
        <f t="shared" si="0"/>
        <v>2</v>
      </c>
      <c r="I18" s="33"/>
      <c r="J18" s="33"/>
      <c r="K18" s="33"/>
      <c r="L18" s="33"/>
      <c r="M18" s="34"/>
    </row>
    <row r="19" spans="2:13" ht="15.75" x14ac:dyDescent="0.25">
      <c r="B19" s="1"/>
      <c r="C19" s="53">
        <v>5</v>
      </c>
      <c r="D19" s="54">
        <v>7</v>
      </c>
      <c r="E19" s="54">
        <v>17</v>
      </c>
      <c r="F19" s="55">
        <v>8</v>
      </c>
      <c r="G19" s="55">
        <f t="shared" si="1"/>
        <v>1</v>
      </c>
      <c r="H19" s="55">
        <f t="shared" si="0"/>
        <v>0</v>
      </c>
      <c r="I19" s="55"/>
      <c r="J19" s="55"/>
      <c r="K19" s="55">
        <f>+E19-D19</f>
        <v>10</v>
      </c>
      <c r="L19" s="55"/>
      <c r="M19" s="56"/>
    </row>
    <row r="20" spans="2:13" ht="15.75" x14ac:dyDescent="0.25">
      <c r="B20" s="1"/>
      <c r="C20" s="31">
        <v>6</v>
      </c>
      <c r="D20" s="32">
        <v>7</v>
      </c>
      <c r="E20" s="32">
        <v>17</v>
      </c>
      <c r="F20" s="33">
        <v>8</v>
      </c>
      <c r="G20" s="33">
        <f t="shared" si="1"/>
        <v>1</v>
      </c>
      <c r="H20" s="33">
        <f t="shared" si="0"/>
        <v>0</v>
      </c>
      <c r="I20" s="33"/>
      <c r="J20" s="33"/>
      <c r="K20" s="33"/>
      <c r="L20" s="33"/>
      <c r="M20" s="34"/>
    </row>
    <row r="21" spans="2:13" ht="15.75" x14ac:dyDescent="0.25">
      <c r="B21" s="1"/>
      <c r="C21" s="31">
        <v>7</v>
      </c>
      <c r="D21" s="32">
        <v>7</v>
      </c>
      <c r="E21" s="32">
        <v>20</v>
      </c>
      <c r="F21" s="33">
        <v>8</v>
      </c>
      <c r="G21" s="33">
        <f t="shared" si="1"/>
        <v>4</v>
      </c>
      <c r="H21" s="33">
        <f t="shared" si="0"/>
        <v>0</v>
      </c>
      <c r="I21" s="33"/>
      <c r="J21" s="33"/>
      <c r="K21" s="33"/>
      <c r="L21" s="33"/>
      <c r="M21" s="34"/>
    </row>
    <row r="22" spans="2:13" ht="15.75" x14ac:dyDescent="0.25">
      <c r="B22" s="1"/>
      <c r="C22" s="31">
        <v>8</v>
      </c>
      <c r="D22" s="32">
        <v>7</v>
      </c>
      <c r="E22" s="32">
        <v>22</v>
      </c>
      <c r="F22" s="33">
        <v>8</v>
      </c>
      <c r="G22" s="33">
        <f t="shared" si="1"/>
        <v>6</v>
      </c>
      <c r="H22" s="33">
        <f t="shared" si="0"/>
        <v>0</v>
      </c>
      <c r="I22" s="33"/>
      <c r="J22" s="33"/>
      <c r="K22" s="33"/>
      <c r="L22" s="33"/>
      <c r="M22" s="34"/>
    </row>
    <row r="23" spans="2:13" ht="15.75" x14ac:dyDescent="0.25">
      <c r="B23" s="1"/>
      <c r="C23" s="31">
        <v>9</v>
      </c>
      <c r="D23" s="32">
        <v>7</v>
      </c>
      <c r="E23" s="32">
        <v>23</v>
      </c>
      <c r="F23" s="33">
        <v>8</v>
      </c>
      <c r="G23" s="33">
        <f t="shared" si="1"/>
        <v>6</v>
      </c>
      <c r="H23" s="33">
        <f t="shared" si="0"/>
        <v>1</v>
      </c>
      <c r="I23" s="33"/>
      <c r="J23" s="33"/>
      <c r="K23" s="33"/>
      <c r="L23" s="33"/>
      <c r="M23" s="34"/>
    </row>
    <row r="24" spans="2:13" ht="15.75" x14ac:dyDescent="0.25">
      <c r="B24" s="1"/>
      <c r="C24" s="31">
        <v>10</v>
      </c>
      <c r="D24" s="32">
        <v>7</v>
      </c>
      <c r="E24" s="32">
        <v>19</v>
      </c>
      <c r="F24" s="33">
        <v>8</v>
      </c>
      <c r="G24" s="33">
        <f t="shared" si="1"/>
        <v>3</v>
      </c>
      <c r="H24" s="33">
        <f t="shared" si="0"/>
        <v>0</v>
      </c>
      <c r="I24" s="33"/>
      <c r="J24" s="33"/>
      <c r="K24" s="33"/>
      <c r="L24" s="33"/>
      <c r="M24" s="34"/>
    </row>
    <row r="25" spans="2:13" ht="15.75" x14ac:dyDescent="0.25">
      <c r="B25" s="1"/>
      <c r="C25" s="31">
        <v>11</v>
      </c>
      <c r="D25" s="32">
        <v>7</v>
      </c>
      <c r="E25" s="32">
        <v>21</v>
      </c>
      <c r="F25" s="33">
        <v>8</v>
      </c>
      <c r="G25" s="33">
        <f t="shared" si="1"/>
        <v>5</v>
      </c>
      <c r="H25" s="33">
        <f t="shared" si="0"/>
        <v>0</v>
      </c>
      <c r="I25" s="33"/>
      <c r="J25" s="33"/>
      <c r="K25" s="33"/>
      <c r="L25" s="33"/>
      <c r="M25" s="34"/>
    </row>
    <row r="26" spans="2:13" ht="15.75" x14ac:dyDescent="0.25">
      <c r="B26" s="1"/>
      <c r="C26" s="73">
        <v>12</v>
      </c>
      <c r="D26" s="72">
        <v>7</v>
      </c>
      <c r="E26" s="72">
        <v>17</v>
      </c>
      <c r="F26" s="74">
        <v>8</v>
      </c>
      <c r="G26" s="74">
        <f>IF(E26&lt;=22,E26-F26-1-7,22-F26-1-7)</f>
        <v>1</v>
      </c>
      <c r="H26" s="74">
        <f t="shared" ref="H26:H27" si="2">IF(E26&gt;=22,(E26-22)+ IF(D26&lt;6,6-D26,0),0+IF(D26&lt;6,6-D26,0))</f>
        <v>0</v>
      </c>
      <c r="I26" s="74"/>
      <c r="J26" s="74"/>
      <c r="K26" s="74"/>
      <c r="L26" s="74"/>
      <c r="M26" s="75"/>
    </row>
    <row r="27" spans="2:13" ht="15.75" x14ac:dyDescent="0.25">
      <c r="B27" s="1"/>
      <c r="C27" s="73">
        <v>13</v>
      </c>
      <c r="D27" s="72">
        <v>7</v>
      </c>
      <c r="E27" s="72">
        <v>17</v>
      </c>
      <c r="F27" s="74">
        <v>8</v>
      </c>
      <c r="G27" s="74">
        <f>IF(E27&lt;=22,E27-F27-1-7,22-F27-1-7)</f>
        <v>1</v>
      </c>
      <c r="H27" s="74">
        <f t="shared" si="2"/>
        <v>0</v>
      </c>
      <c r="I27" s="74"/>
      <c r="J27" s="74"/>
      <c r="K27" s="74"/>
      <c r="L27" s="74"/>
      <c r="M27" s="75"/>
    </row>
    <row r="28" spans="2:13" ht="15.75" x14ac:dyDescent="0.25">
      <c r="B28" s="1"/>
      <c r="C28" s="31">
        <v>14</v>
      </c>
      <c r="D28" s="32">
        <v>7</v>
      </c>
      <c r="E28" s="32">
        <v>22</v>
      </c>
      <c r="F28" s="33">
        <v>8</v>
      </c>
      <c r="G28" s="33">
        <f t="shared" ref="G28:G29" si="3">IF(E28&lt;=22,E28-F28-1-7,22-F28-1-7)</f>
        <v>6</v>
      </c>
      <c r="H28" s="33">
        <f t="shared" ref="H28:H29" si="4">IF(E28&gt;=22,(E28-22)+ IF(D28&lt;6,6-D28,0),0+IF(D28&lt;6,6-D28,0))</f>
        <v>0</v>
      </c>
      <c r="I28" s="33"/>
      <c r="J28" s="57"/>
      <c r="K28" s="57"/>
      <c r="L28" s="33"/>
      <c r="M28" s="34"/>
    </row>
    <row r="29" spans="2:13" ht="15.75" x14ac:dyDescent="0.25">
      <c r="C29" s="31">
        <v>15</v>
      </c>
      <c r="D29" s="32">
        <v>7</v>
      </c>
      <c r="E29" s="32">
        <v>21</v>
      </c>
      <c r="F29" s="33">
        <v>8</v>
      </c>
      <c r="G29" s="33">
        <f t="shared" si="3"/>
        <v>5</v>
      </c>
      <c r="H29" s="33">
        <f t="shared" si="4"/>
        <v>0</v>
      </c>
      <c r="I29" s="33"/>
      <c r="J29" s="57"/>
      <c r="K29" s="57"/>
      <c r="L29" s="33"/>
      <c r="M29" s="34"/>
    </row>
    <row r="30" spans="2:13" ht="15.75" x14ac:dyDescent="0.25">
      <c r="C30" s="31">
        <v>16</v>
      </c>
      <c r="D30" s="32"/>
      <c r="E30" s="32"/>
      <c r="F30" s="33"/>
      <c r="G30" s="33"/>
      <c r="H30" s="33"/>
      <c r="I30" s="33"/>
      <c r="J30" s="33"/>
      <c r="K30" s="33"/>
      <c r="L30" s="33"/>
      <c r="M30" s="34"/>
    </row>
    <row r="31" spans="2:13" ht="15.75" x14ac:dyDescent="0.25">
      <c r="C31" s="31">
        <v>17</v>
      </c>
      <c r="D31" s="32"/>
      <c r="E31" s="32"/>
      <c r="F31" s="33"/>
      <c r="G31" s="33"/>
      <c r="H31" s="33"/>
      <c r="I31" s="33"/>
      <c r="J31" s="33"/>
      <c r="K31" s="33"/>
      <c r="L31" s="33"/>
      <c r="M31" s="34"/>
    </row>
    <row r="32" spans="2:13" ht="15.75" x14ac:dyDescent="0.25">
      <c r="C32" s="31">
        <v>18</v>
      </c>
      <c r="D32" s="32"/>
      <c r="E32" s="32"/>
      <c r="F32" s="33"/>
      <c r="G32" s="33"/>
      <c r="H32" s="33"/>
      <c r="I32" s="33"/>
      <c r="J32" s="33"/>
      <c r="K32" s="33"/>
      <c r="L32" s="33"/>
      <c r="M32" s="34"/>
    </row>
    <row r="33" spans="3:13" ht="15.75" x14ac:dyDescent="0.25">
      <c r="C33" s="31">
        <v>19</v>
      </c>
      <c r="D33" s="32"/>
      <c r="E33" s="32"/>
      <c r="F33" s="33"/>
      <c r="G33" s="33"/>
      <c r="H33" s="33"/>
      <c r="I33" s="33"/>
      <c r="J33" s="33"/>
      <c r="K33" s="33"/>
      <c r="L33" s="33"/>
      <c r="M33" s="34"/>
    </row>
    <row r="34" spans="3:13" ht="15.75" x14ac:dyDescent="0.25">
      <c r="C34" s="31">
        <v>20</v>
      </c>
      <c r="D34" s="32"/>
      <c r="E34" s="32"/>
      <c r="F34" s="33"/>
      <c r="G34" s="33"/>
      <c r="H34" s="33"/>
      <c r="I34" s="33"/>
      <c r="J34" s="33"/>
      <c r="K34" s="33"/>
      <c r="L34" s="33"/>
      <c r="M34" s="34"/>
    </row>
    <row r="35" spans="3:13" ht="15.75" x14ac:dyDescent="0.25">
      <c r="C35" s="31">
        <v>21</v>
      </c>
      <c r="D35" s="32"/>
      <c r="E35" s="32"/>
      <c r="F35" s="33"/>
      <c r="G35" s="33"/>
      <c r="H35" s="33"/>
      <c r="I35" s="33"/>
      <c r="J35" s="33"/>
      <c r="K35" s="33"/>
      <c r="L35" s="33"/>
      <c r="M35" s="34"/>
    </row>
    <row r="36" spans="3:13" ht="15.75" x14ac:dyDescent="0.25">
      <c r="C36" s="31">
        <v>22</v>
      </c>
      <c r="D36" s="32"/>
      <c r="E36" s="32"/>
      <c r="F36" s="33"/>
      <c r="G36" s="33"/>
      <c r="H36" s="33"/>
      <c r="I36" s="33"/>
      <c r="J36" s="33"/>
      <c r="K36" s="33"/>
      <c r="L36" s="33"/>
      <c r="M36" s="34"/>
    </row>
    <row r="37" spans="3:13" ht="15.75" x14ac:dyDescent="0.25">
      <c r="C37" s="31">
        <v>23</v>
      </c>
      <c r="D37" s="32"/>
      <c r="E37" s="32"/>
      <c r="F37" s="33"/>
      <c r="G37" s="33"/>
      <c r="H37" s="33"/>
      <c r="I37" s="33"/>
      <c r="J37" s="33"/>
      <c r="K37" s="33"/>
      <c r="L37" s="33"/>
      <c r="M37" s="34"/>
    </row>
    <row r="38" spans="3:13" ht="15.75" x14ac:dyDescent="0.25">
      <c r="C38" s="31">
        <v>24</v>
      </c>
      <c r="D38" s="32"/>
      <c r="E38" s="32"/>
      <c r="F38" s="33"/>
      <c r="G38" s="33"/>
      <c r="H38" s="33"/>
      <c r="I38" s="33"/>
      <c r="J38" s="33"/>
      <c r="K38" s="33"/>
      <c r="L38" s="33"/>
      <c r="M38" s="34"/>
    </row>
    <row r="39" spans="3:13" ht="15.75" x14ac:dyDescent="0.25">
      <c r="C39" s="31">
        <v>25</v>
      </c>
      <c r="D39" s="32"/>
      <c r="E39" s="32"/>
      <c r="F39" s="33"/>
      <c r="G39" s="33"/>
      <c r="H39" s="33"/>
      <c r="I39" s="33"/>
      <c r="J39" s="33"/>
      <c r="K39" s="33"/>
      <c r="L39" s="33"/>
      <c r="M39" s="34"/>
    </row>
    <row r="40" spans="3:13" ht="15.75" x14ac:dyDescent="0.25">
      <c r="C40" s="31">
        <v>26</v>
      </c>
      <c r="D40" s="32"/>
      <c r="E40" s="32"/>
      <c r="F40" s="33"/>
      <c r="G40" s="33"/>
      <c r="H40" s="33"/>
      <c r="I40" s="33"/>
      <c r="J40" s="33"/>
      <c r="K40" s="33"/>
      <c r="L40" s="33"/>
      <c r="M40" s="34"/>
    </row>
    <row r="41" spans="3:13" ht="15.75" x14ac:dyDescent="0.25">
      <c r="C41" s="31">
        <v>27</v>
      </c>
      <c r="D41" s="32"/>
      <c r="E41" s="32"/>
      <c r="F41" s="33"/>
      <c r="G41" s="33"/>
      <c r="H41" s="33"/>
      <c r="I41" s="33"/>
      <c r="J41" s="33"/>
      <c r="K41" s="33"/>
      <c r="L41" s="33"/>
      <c r="M41" s="34"/>
    </row>
    <row r="42" spans="3:13" ht="15.75" x14ac:dyDescent="0.25">
      <c r="C42" s="31">
        <v>28</v>
      </c>
      <c r="D42" s="32"/>
      <c r="E42" s="32"/>
      <c r="F42" s="33"/>
      <c r="G42" s="33"/>
      <c r="H42" s="33"/>
      <c r="I42" s="33"/>
      <c r="J42" s="33"/>
      <c r="K42" s="33"/>
      <c r="L42" s="33"/>
      <c r="M42" s="34"/>
    </row>
    <row r="43" spans="3:13" ht="15.75" x14ac:dyDescent="0.25">
      <c r="C43" s="31">
        <v>29</v>
      </c>
      <c r="D43" s="32"/>
      <c r="E43" s="58"/>
      <c r="F43" s="33"/>
      <c r="G43" s="33"/>
      <c r="H43" s="33"/>
      <c r="I43" s="59"/>
      <c r="J43" s="33"/>
      <c r="K43" s="33"/>
      <c r="L43" s="33"/>
      <c r="M43" s="34"/>
    </row>
    <row r="44" spans="3:13" ht="16.5" thickBot="1" x14ac:dyDescent="0.3">
      <c r="C44" s="36">
        <v>30</v>
      </c>
      <c r="D44" s="49"/>
      <c r="E44" s="50"/>
      <c r="F44" s="35"/>
      <c r="G44" s="35"/>
      <c r="H44" s="35"/>
      <c r="I44" s="51"/>
      <c r="J44" s="35"/>
      <c r="K44" s="35"/>
      <c r="L44" s="35"/>
      <c r="M44" s="52"/>
    </row>
    <row r="45" spans="3:13" ht="16.5" thickBot="1" x14ac:dyDescent="0.3">
      <c r="C45" s="61" t="s">
        <v>53</v>
      </c>
      <c r="D45" s="62"/>
      <c r="E45" s="63"/>
      <c r="F45" s="37">
        <f>F15+F16+F17+F18+F19+F20+F21+F22+F23+F24+F25+F26+F27+F28+F29</f>
        <v>120</v>
      </c>
      <c r="G45" s="38">
        <f>G15+G16+G17+G18+G20+G21+G22+G23+G24+G25+G26+G27+G28+G29</f>
        <v>55</v>
      </c>
      <c r="H45" s="39">
        <f>SUM(H15:H44)</f>
        <v>3</v>
      </c>
      <c r="I45" s="60">
        <f>I26+I27</f>
        <v>0</v>
      </c>
      <c r="J45" s="38"/>
      <c r="K45" s="38">
        <f>SUM(K19:K44)</f>
        <v>10</v>
      </c>
      <c r="L45" s="38"/>
      <c r="M45" s="39"/>
    </row>
    <row r="46" spans="3:13" ht="45" customHeight="1" thickBot="1" x14ac:dyDescent="0.3">
      <c r="C46" s="82" t="s">
        <v>62</v>
      </c>
      <c r="D46" s="81"/>
      <c r="E46" s="80"/>
      <c r="F46" s="83">
        <f>F45/8</f>
        <v>15</v>
      </c>
      <c r="G46" s="83"/>
      <c r="H46" s="83"/>
      <c r="I46" s="84"/>
      <c r="J46" s="84"/>
      <c r="K46" s="83"/>
      <c r="L46" s="79"/>
      <c r="M46" s="78"/>
    </row>
    <row r="47" spans="3:13" ht="15.75" thickBot="1" x14ac:dyDescent="0.3"/>
    <row r="48" spans="3:13" ht="59.25" customHeight="1" thickBot="1" x14ac:dyDescent="0.8">
      <c r="C48" s="144" t="s">
        <v>13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6"/>
    </row>
    <row r="49" spans="3:13" x14ac:dyDescent="0.25">
      <c r="C49" s="8"/>
      <c r="D49" s="2"/>
      <c r="E49" s="2"/>
      <c r="F49" s="2"/>
      <c r="G49" s="4"/>
      <c r="H49" s="4"/>
      <c r="I49" s="4"/>
      <c r="J49" s="4"/>
      <c r="K49" s="4"/>
      <c r="L49" s="4"/>
      <c r="M49" s="13"/>
    </row>
    <row r="50" spans="3:13" x14ac:dyDescent="0.25">
      <c r="C50" s="9"/>
      <c r="D50" s="3"/>
      <c r="E50" s="3"/>
      <c r="F50" s="3"/>
      <c r="G50" s="4"/>
      <c r="H50" s="4"/>
      <c r="I50" s="4"/>
      <c r="J50" s="4"/>
      <c r="K50" s="4"/>
      <c r="L50" s="4"/>
      <c r="M50" s="13"/>
    </row>
    <row r="51" spans="3:13" ht="15.75" x14ac:dyDescent="0.25">
      <c r="C51" s="65" t="s">
        <v>0</v>
      </c>
      <c r="D51" s="5"/>
      <c r="E51" s="5"/>
      <c r="F51" s="66" t="s">
        <v>1</v>
      </c>
      <c r="G51" s="6"/>
      <c r="H51" s="6"/>
      <c r="I51" s="6"/>
      <c r="J51" s="6"/>
      <c r="K51" s="6"/>
      <c r="L51" s="6"/>
      <c r="M51" s="14"/>
    </row>
    <row r="52" spans="3:13" ht="15.75" x14ac:dyDescent="0.25">
      <c r="C52" s="10" t="s">
        <v>20</v>
      </c>
      <c r="D52" s="5"/>
      <c r="E52" s="5"/>
      <c r="F52" s="17">
        <v>41774</v>
      </c>
      <c r="G52" s="6"/>
      <c r="H52" s="6"/>
      <c r="I52" s="6"/>
      <c r="J52" s="6"/>
      <c r="K52" s="6"/>
      <c r="L52" s="6"/>
      <c r="M52" s="14"/>
    </row>
    <row r="53" spans="3:13" ht="15.75" x14ac:dyDescent="0.25">
      <c r="C53" s="47" t="s">
        <v>54</v>
      </c>
      <c r="D53" s="48" t="s">
        <v>55</v>
      </c>
      <c r="E53" s="5"/>
      <c r="F53" s="5"/>
      <c r="G53" s="6"/>
      <c r="H53" s="6"/>
      <c r="I53" s="6"/>
      <c r="J53" s="6"/>
      <c r="K53" s="6"/>
      <c r="L53" s="6"/>
      <c r="M53" s="14"/>
    </row>
    <row r="54" spans="3:13" ht="15.75" x14ac:dyDescent="0.25">
      <c r="C54" s="147" t="s">
        <v>2</v>
      </c>
      <c r="D54" s="148"/>
      <c r="E54" s="149" t="s">
        <v>21</v>
      </c>
      <c r="F54" s="149"/>
      <c r="G54" s="6"/>
      <c r="H54" s="6"/>
      <c r="I54" s="6"/>
      <c r="J54" s="6"/>
      <c r="K54" s="6"/>
      <c r="L54" s="6"/>
      <c r="M54" s="14"/>
    </row>
    <row r="55" spans="3:13" ht="15.75" x14ac:dyDescent="0.25">
      <c r="C55" s="147" t="s">
        <v>3</v>
      </c>
      <c r="D55" s="148"/>
      <c r="E55" s="154">
        <v>1152211579</v>
      </c>
      <c r="F55" s="155"/>
      <c r="G55" s="6"/>
      <c r="H55" s="6"/>
      <c r="I55" s="6"/>
      <c r="J55" s="6"/>
      <c r="K55" s="6"/>
      <c r="L55" s="6"/>
      <c r="M55" s="14"/>
    </row>
    <row r="56" spans="3:13" ht="15.75" x14ac:dyDescent="0.25">
      <c r="C56" s="156" t="s">
        <v>4</v>
      </c>
      <c r="D56" s="157"/>
      <c r="E56" s="154" t="s">
        <v>59</v>
      </c>
      <c r="F56" s="155"/>
      <c r="G56" s="6"/>
      <c r="H56" s="6"/>
      <c r="I56" s="6"/>
      <c r="J56" s="6"/>
      <c r="K56" s="6"/>
      <c r="L56" s="6"/>
      <c r="M56" s="14"/>
    </row>
    <row r="57" spans="3:13" ht="16.5" thickBot="1" x14ac:dyDescent="0.3">
      <c r="C57" s="11"/>
      <c r="D57" s="6"/>
      <c r="E57" s="6"/>
      <c r="F57" s="6"/>
      <c r="G57" s="6"/>
      <c r="H57" s="6"/>
      <c r="I57" s="6"/>
      <c r="J57" s="6"/>
      <c r="K57" s="6"/>
      <c r="L57" s="6"/>
      <c r="M57" s="14"/>
    </row>
    <row r="58" spans="3:13" ht="49.5" customHeight="1" x14ac:dyDescent="0.25">
      <c r="C58" s="158" t="s">
        <v>5</v>
      </c>
      <c r="D58" s="159"/>
      <c r="E58" s="64" t="s">
        <v>6</v>
      </c>
      <c r="F58" s="150" t="s">
        <v>18</v>
      </c>
      <c r="G58" s="152" t="s">
        <v>8</v>
      </c>
      <c r="H58" s="152"/>
      <c r="I58" s="152"/>
      <c r="J58" s="152"/>
      <c r="K58" s="152"/>
      <c r="L58" s="152"/>
      <c r="M58" s="153"/>
    </row>
    <row r="59" spans="3:13" ht="47.25" x14ac:dyDescent="0.25">
      <c r="C59" s="12" t="s">
        <v>17</v>
      </c>
      <c r="D59" s="7" t="s">
        <v>7</v>
      </c>
      <c r="E59" s="7" t="s">
        <v>7</v>
      </c>
      <c r="F59" s="151"/>
      <c r="G59" s="15" t="s">
        <v>9</v>
      </c>
      <c r="H59" s="15" t="s">
        <v>10</v>
      </c>
      <c r="I59" s="15" t="s">
        <v>11</v>
      </c>
      <c r="J59" s="15" t="s">
        <v>12</v>
      </c>
      <c r="K59" s="15" t="s">
        <v>14</v>
      </c>
      <c r="L59" s="15" t="s">
        <v>15</v>
      </c>
      <c r="M59" s="16" t="s">
        <v>16</v>
      </c>
    </row>
    <row r="60" spans="3:13" ht="15.75" x14ac:dyDescent="0.25">
      <c r="C60" s="31">
        <v>1</v>
      </c>
      <c r="D60" s="32">
        <v>7</v>
      </c>
      <c r="E60" s="32">
        <v>18</v>
      </c>
      <c r="F60" s="33">
        <v>8</v>
      </c>
      <c r="G60" s="33">
        <f>IF(E60&lt;=22,E60-F60-1-7,22-F60-1-7)</f>
        <v>2</v>
      </c>
      <c r="H60" s="33">
        <f>IF(E60&gt;=22,(E60-22)+ IF(D60&lt;6,6-D60,0),0+IF(D60&lt;6,6-D60,0))</f>
        <v>0</v>
      </c>
      <c r="I60" s="33"/>
      <c r="J60" s="33"/>
      <c r="K60" s="33"/>
      <c r="L60" s="33"/>
      <c r="M60" s="34"/>
    </row>
    <row r="61" spans="3:13" ht="15.75" x14ac:dyDescent="0.25">
      <c r="C61" s="31">
        <v>2</v>
      </c>
      <c r="D61" s="32">
        <v>7</v>
      </c>
      <c r="E61" s="32">
        <v>18</v>
      </c>
      <c r="F61" s="33">
        <v>8</v>
      </c>
      <c r="G61" s="33">
        <f t="shared" ref="G61:G70" si="5">IF(E61&lt;=22,E61-F61-1-7,22-F61-1-7)</f>
        <v>2</v>
      </c>
      <c r="H61" s="33">
        <f>IF(E61&gt;=22,(E61-22)+ IF(D61&lt;6,6-D61,0),0+IF(D61&lt;6,6-D61,0))</f>
        <v>0</v>
      </c>
      <c r="I61" s="33"/>
      <c r="J61" s="33"/>
      <c r="K61" s="33"/>
      <c r="L61" s="33"/>
      <c r="M61" s="34"/>
    </row>
    <row r="62" spans="3:13" ht="15.75" x14ac:dyDescent="0.25">
      <c r="C62" s="31">
        <v>3</v>
      </c>
      <c r="D62" s="32">
        <v>7</v>
      </c>
      <c r="E62" s="32">
        <v>18</v>
      </c>
      <c r="F62" s="33">
        <v>8</v>
      </c>
      <c r="G62" s="33">
        <f t="shared" si="5"/>
        <v>2</v>
      </c>
      <c r="H62" s="33">
        <f>IF(E62&gt;=22,(E62-22)+ IF(D62&lt;6,6-D62,0),0+IF(D62&lt;6,6-D62,0))</f>
        <v>0</v>
      </c>
      <c r="I62" s="33"/>
      <c r="J62" s="33"/>
      <c r="K62" s="33"/>
      <c r="L62" s="33"/>
      <c r="M62" s="34"/>
    </row>
    <row r="63" spans="3:13" ht="15.75" x14ac:dyDescent="0.25">
      <c r="C63" s="31">
        <v>4</v>
      </c>
      <c r="D63" s="32">
        <v>7</v>
      </c>
      <c r="E63" s="32">
        <v>18</v>
      </c>
      <c r="F63" s="33">
        <v>8</v>
      </c>
      <c r="G63" s="33">
        <f t="shared" si="5"/>
        <v>2</v>
      </c>
      <c r="H63" s="33">
        <f>IF(E63&gt;=22,(E63-22)+ IF(D63&lt;6,6-D63,0),0+IF(D63&lt;6,6-D63,0))</f>
        <v>0</v>
      </c>
      <c r="I63" s="33"/>
      <c r="J63" s="33"/>
      <c r="K63" s="33"/>
      <c r="L63" s="33"/>
      <c r="M63" s="34"/>
    </row>
    <row r="64" spans="3:13" ht="15.75" x14ac:dyDescent="0.25">
      <c r="C64" s="53">
        <v>5</v>
      </c>
      <c r="D64" s="54"/>
      <c r="E64" s="72"/>
      <c r="F64" s="55"/>
      <c r="G64" s="55"/>
      <c r="H64" s="55"/>
      <c r="I64" s="55"/>
      <c r="J64" s="55"/>
      <c r="K64" s="55"/>
      <c r="L64" s="55"/>
      <c r="M64" s="56"/>
    </row>
    <row r="65" spans="3:13" ht="15.75" x14ac:dyDescent="0.25">
      <c r="C65" s="31">
        <v>6</v>
      </c>
      <c r="D65" s="32">
        <v>7</v>
      </c>
      <c r="E65" s="32">
        <v>18</v>
      </c>
      <c r="F65" s="33">
        <v>8</v>
      </c>
      <c r="G65" s="33">
        <f t="shared" si="5"/>
        <v>2</v>
      </c>
      <c r="H65" s="33">
        <f t="shared" ref="H65:H74" si="6">IF(E65&gt;=22,(E65-22)+ IF(D65&lt;6,6-D65,0),0+IF(D65&lt;6,6-D65,0))</f>
        <v>0</v>
      </c>
      <c r="I65" s="33"/>
      <c r="J65" s="33"/>
      <c r="K65" s="33"/>
      <c r="L65" s="33"/>
      <c r="M65" s="34"/>
    </row>
    <row r="66" spans="3:13" ht="15.75" x14ac:dyDescent="0.25">
      <c r="C66" s="31">
        <v>7</v>
      </c>
      <c r="D66" s="32">
        <v>7</v>
      </c>
      <c r="E66" s="32">
        <v>18</v>
      </c>
      <c r="F66" s="33">
        <v>8</v>
      </c>
      <c r="G66" s="33">
        <f t="shared" si="5"/>
        <v>2</v>
      </c>
      <c r="H66" s="33">
        <f t="shared" si="6"/>
        <v>0</v>
      </c>
      <c r="I66" s="33"/>
      <c r="J66" s="33"/>
      <c r="K66" s="33"/>
      <c r="L66" s="33"/>
      <c r="M66" s="34"/>
    </row>
    <row r="67" spans="3:13" ht="15.75" x14ac:dyDescent="0.25">
      <c r="C67" s="31">
        <v>8</v>
      </c>
      <c r="D67" s="32">
        <v>7</v>
      </c>
      <c r="E67" s="32">
        <v>18</v>
      </c>
      <c r="F67" s="33">
        <v>8</v>
      </c>
      <c r="G67" s="33">
        <f t="shared" si="5"/>
        <v>2</v>
      </c>
      <c r="H67" s="33">
        <f t="shared" si="6"/>
        <v>0</v>
      </c>
      <c r="I67" s="33"/>
      <c r="J67" s="33"/>
      <c r="K67" s="33"/>
      <c r="L67" s="33"/>
      <c r="M67" s="34"/>
    </row>
    <row r="68" spans="3:13" ht="15.75" x14ac:dyDescent="0.25">
      <c r="C68" s="31">
        <v>9</v>
      </c>
      <c r="D68" s="32">
        <v>7</v>
      </c>
      <c r="E68" s="32">
        <v>18</v>
      </c>
      <c r="F68" s="33">
        <v>8</v>
      </c>
      <c r="G68" s="33">
        <f t="shared" si="5"/>
        <v>2</v>
      </c>
      <c r="H68" s="33">
        <f t="shared" si="6"/>
        <v>0</v>
      </c>
      <c r="I68" s="33"/>
      <c r="J68" s="33"/>
      <c r="K68" s="33"/>
      <c r="L68" s="33"/>
      <c r="M68" s="34"/>
    </row>
    <row r="69" spans="3:13" ht="15.75" x14ac:dyDescent="0.25">
      <c r="C69" s="31">
        <v>10</v>
      </c>
      <c r="D69" s="32">
        <v>7</v>
      </c>
      <c r="E69" s="32">
        <v>18</v>
      </c>
      <c r="F69" s="33">
        <v>8</v>
      </c>
      <c r="G69" s="33">
        <f t="shared" si="5"/>
        <v>2</v>
      </c>
      <c r="H69" s="33">
        <f t="shared" si="6"/>
        <v>0</v>
      </c>
      <c r="I69" s="33"/>
      <c r="J69" s="33"/>
      <c r="K69" s="33"/>
      <c r="L69" s="33"/>
      <c r="M69" s="34"/>
    </row>
    <row r="70" spans="3:13" ht="15.75" x14ac:dyDescent="0.25">
      <c r="C70" s="31">
        <v>11</v>
      </c>
      <c r="D70" s="32">
        <v>7</v>
      </c>
      <c r="E70" s="32">
        <v>18</v>
      </c>
      <c r="F70" s="33">
        <v>8</v>
      </c>
      <c r="G70" s="33">
        <f t="shared" si="5"/>
        <v>2</v>
      </c>
      <c r="H70" s="33">
        <f t="shared" si="6"/>
        <v>0</v>
      </c>
      <c r="I70" s="33"/>
      <c r="J70" s="33"/>
      <c r="K70" s="33"/>
      <c r="L70" s="33"/>
      <c r="M70" s="34"/>
    </row>
    <row r="71" spans="3:13" ht="15.75" x14ac:dyDescent="0.25">
      <c r="C71" s="53">
        <v>12</v>
      </c>
      <c r="D71" s="54"/>
      <c r="E71" s="54"/>
      <c r="F71" s="55"/>
      <c r="G71" s="55"/>
      <c r="H71" s="55"/>
      <c r="I71" s="55"/>
      <c r="J71" s="55"/>
      <c r="K71" s="55"/>
      <c r="L71" s="55"/>
      <c r="M71" s="56"/>
    </row>
    <row r="72" spans="3:13" ht="15.75" x14ac:dyDescent="0.25">
      <c r="C72" s="53">
        <v>13</v>
      </c>
      <c r="D72" s="54"/>
      <c r="E72" s="54"/>
      <c r="F72" s="55"/>
      <c r="G72" s="55"/>
      <c r="H72" s="55"/>
      <c r="I72" s="55"/>
      <c r="J72" s="92"/>
      <c r="K72" s="93"/>
      <c r="L72" s="55"/>
      <c r="M72" s="56"/>
    </row>
    <row r="73" spans="3:13" ht="15.75" x14ac:dyDescent="0.25">
      <c r="C73" s="31">
        <v>14</v>
      </c>
      <c r="D73" s="32">
        <v>7</v>
      </c>
      <c r="E73" s="32">
        <v>18</v>
      </c>
      <c r="F73" s="33">
        <v>8</v>
      </c>
      <c r="G73" s="33">
        <f t="shared" ref="G73:G74" si="7">IF(E73&lt;=22,E73-F73-1-7,22-F73-1-7)</f>
        <v>2</v>
      </c>
      <c r="H73" s="33">
        <f t="shared" si="6"/>
        <v>0</v>
      </c>
      <c r="I73" s="33"/>
      <c r="J73" s="57"/>
      <c r="K73" s="57"/>
      <c r="L73" s="33"/>
      <c r="M73" s="34"/>
    </row>
    <row r="74" spans="3:13" ht="15.75" x14ac:dyDescent="0.25">
      <c r="C74" s="31">
        <v>15</v>
      </c>
      <c r="D74" s="32">
        <v>7</v>
      </c>
      <c r="E74" s="32">
        <v>18</v>
      </c>
      <c r="F74" s="33">
        <v>8</v>
      </c>
      <c r="G74" s="33">
        <f t="shared" si="7"/>
        <v>2</v>
      </c>
      <c r="H74" s="33">
        <f t="shared" si="6"/>
        <v>0</v>
      </c>
      <c r="I74" s="33"/>
      <c r="J74" s="57"/>
      <c r="K74" s="57"/>
      <c r="L74" s="33"/>
      <c r="M74" s="34"/>
    </row>
    <row r="75" spans="3:13" ht="15.75" x14ac:dyDescent="0.25">
      <c r="C75" s="31">
        <v>16</v>
      </c>
      <c r="D75" s="32"/>
      <c r="E75" s="32"/>
      <c r="F75" s="33"/>
      <c r="G75" s="33"/>
      <c r="H75" s="33"/>
      <c r="I75" s="33"/>
      <c r="J75" s="33"/>
      <c r="K75" s="33"/>
      <c r="L75" s="33"/>
      <c r="M75" s="34"/>
    </row>
    <row r="76" spans="3:13" ht="15.75" x14ac:dyDescent="0.25">
      <c r="C76" s="31">
        <v>17</v>
      </c>
      <c r="D76" s="32"/>
      <c r="E76" s="32"/>
      <c r="F76" s="33"/>
      <c r="G76" s="33"/>
      <c r="H76" s="33"/>
      <c r="I76" s="33"/>
      <c r="J76" s="33"/>
      <c r="K76" s="33"/>
      <c r="L76" s="33"/>
      <c r="M76" s="34"/>
    </row>
    <row r="77" spans="3:13" ht="15.75" x14ac:dyDescent="0.25">
      <c r="C77" s="31">
        <v>18</v>
      </c>
      <c r="D77" s="32"/>
      <c r="E77" s="32"/>
      <c r="F77" s="33"/>
      <c r="G77" s="33"/>
      <c r="H77" s="33"/>
      <c r="I77" s="33"/>
      <c r="J77" s="33"/>
      <c r="K77" s="33"/>
      <c r="L77" s="33"/>
      <c r="M77" s="34"/>
    </row>
    <row r="78" spans="3:13" ht="15.75" x14ac:dyDescent="0.25">
      <c r="C78" s="31">
        <v>19</v>
      </c>
      <c r="D78" s="32"/>
      <c r="E78" s="32"/>
      <c r="F78" s="33"/>
      <c r="G78" s="33"/>
      <c r="H78" s="33"/>
      <c r="I78" s="33"/>
      <c r="J78" s="33"/>
      <c r="K78" s="33"/>
      <c r="L78" s="33"/>
      <c r="M78" s="34"/>
    </row>
    <row r="79" spans="3:13" ht="15.75" x14ac:dyDescent="0.25">
      <c r="C79" s="31">
        <v>20</v>
      </c>
      <c r="D79" s="32"/>
      <c r="E79" s="32"/>
      <c r="F79" s="33"/>
      <c r="G79" s="33"/>
      <c r="H79" s="33"/>
      <c r="I79" s="33"/>
      <c r="J79" s="33"/>
      <c r="K79" s="33"/>
      <c r="L79" s="33"/>
      <c r="M79" s="34"/>
    </row>
    <row r="80" spans="3:13" ht="15.75" x14ac:dyDescent="0.25">
      <c r="C80" s="31">
        <v>21</v>
      </c>
      <c r="D80" s="32"/>
      <c r="E80" s="32"/>
      <c r="F80" s="33"/>
      <c r="G80" s="33"/>
      <c r="H80" s="33"/>
      <c r="I80" s="33"/>
      <c r="J80" s="33"/>
      <c r="K80" s="33"/>
      <c r="L80" s="33"/>
      <c r="M80" s="34"/>
    </row>
    <row r="81" spans="3:13" ht="15.75" x14ac:dyDescent="0.25">
      <c r="C81" s="31">
        <v>22</v>
      </c>
      <c r="D81" s="32"/>
      <c r="E81" s="32"/>
      <c r="F81" s="33"/>
      <c r="G81" s="33"/>
      <c r="H81" s="33"/>
      <c r="I81" s="33"/>
      <c r="J81" s="33"/>
      <c r="K81" s="33"/>
      <c r="L81" s="33"/>
      <c r="M81" s="34"/>
    </row>
    <row r="82" spans="3:13" ht="15.75" x14ac:dyDescent="0.25">
      <c r="C82" s="31">
        <v>23</v>
      </c>
      <c r="D82" s="32"/>
      <c r="E82" s="32"/>
      <c r="F82" s="33"/>
      <c r="G82" s="33"/>
      <c r="H82" s="33"/>
      <c r="I82" s="33"/>
      <c r="J82" s="33"/>
      <c r="K82" s="33"/>
      <c r="L82" s="33"/>
      <c r="M82" s="34"/>
    </row>
    <row r="83" spans="3:13" ht="15.75" x14ac:dyDescent="0.25">
      <c r="C83" s="31">
        <v>24</v>
      </c>
      <c r="D83" s="32"/>
      <c r="E83" s="32"/>
      <c r="F83" s="33"/>
      <c r="G83" s="33"/>
      <c r="H83" s="33"/>
      <c r="I83" s="33"/>
      <c r="J83" s="33"/>
      <c r="K83" s="33"/>
      <c r="L83" s="33"/>
      <c r="M83" s="34"/>
    </row>
    <row r="84" spans="3:13" ht="15.75" x14ac:dyDescent="0.25">
      <c r="C84" s="31">
        <v>25</v>
      </c>
      <c r="D84" s="32"/>
      <c r="E84" s="32"/>
      <c r="F84" s="33"/>
      <c r="G84" s="33"/>
      <c r="H84" s="33"/>
      <c r="I84" s="33"/>
      <c r="J84" s="33"/>
      <c r="K84" s="33"/>
      <c r="L84" s="33"/>
      <c r="M84" s="34"/>
    </row>
    <row r="85" spans="3:13" ht="15.75" x14ac:dyDescent="0.25">
      <c r="C85" s="31">
        <v>26</v>
      </c>
      <c r="D85" s="32"/>
      <c r="E85" s="32"/>
      <c r="F85" s="33"/>
      <c r="G85" s="33"/>
      <c r="H85" s="33"/>
      <c r="I85" s="33"/>
      <c r="J85" s="33"/>
      <c r="K85" s="33"/>
      <c r="L85" s="33"/>
      <c r="M85" s="34"/>
    </row>
    <row r="86" spans="3:13" ht="15.75" x14ac:dyDescent="0.25">
      <c r="C86" s="31">
        <v>27</v>
      </c>
      <c r="D86" s="32"/>
      <c r="E86" s="32"/>
      <c r="F86" s="33"/>
      <c r="G86" s="33"/>
      <c r="H86" s="33"/>
      <c r="I86" s="33"/>
      <c r="J86" s="33"/>
      <c r="K86" s="33"/>
      <c r="L86" s="33"/>
      <c r="M86" s="34"/>
    </row>
    <row r="87" spans="3:13" ht="15.75" x14ac:dyDescent="0.25">
      <c r="C87" s="31">
        <v>28</v>
      </c>
      <c r="D87" s="32"/>
      <c r="E87" s="32"/>
      <c r="F87" s="33"/>
      <c r="G87" s="33"/>
      <c r="H87" s="33"/>
      <c r="I87" s="33"/>
      <c r="J87" s="33"/>
      <c r="K87" s="33"/>
      <c r="L87" s="33"/>
      <c r="M87" s="34"/>
    </row>
    <row r="88" spans="3:13" ht="15.75" x14ac:dyDescent="0.25">
      <c r="C88" s="31">
        <v>29</v>
      </c>
      <c r="D88" s="32"/>
      <c r="E88" s="58"/>
      <c r="F88" s="33"/>
      <c r="G88" s="33"/>
      <c r="H88" s="33"/>
      <c r="I88" s="59"/>
      <c r="J88" s="33"/>
      <c r="K88" s="33"/>
      <c r="L88" s="33"/>
      <c r="M88" s="34"/>
    </row>
    <row r="89" spans="3:13" ht="16.5" thickBot="1" x14ac:dyDescent="0.3">
      <c r="C89" s="36">
        <v>30</v>
      </c>
      <c r="D89" s="49"/>
      <c r="E89" s="50"/>
      <c r="F89" s="35"/>
      <c r="G89" s="35"/>
      <c r="H89" s="35"/>
      <c r="I89" s="51"/>
      <c r="J89" s="35"/>
      <c r="K89" s="35"/>
      <c r="L89" s="35"/>
      <c r="M89" s="52"/>
    </row>
    <row r="90" spans="3:13" ht="16.5" thickBot="1" x14ac:dyDescent="0.3">
      <c r="C90" s="61" t="s">
        <v>53</v>
      </c>
      <c r="D90" s="62"/>
      <c r="E90" s="63"/>
      <c r="F90" s="37">
        <f>F60+F61+F62+F63+F64+F65+F66+F67+F68+F69+F70+F71+F72+F73+F74</f>
        <v>96</v>
      </c>
      <c r="G90" s="91">
        <f>G60+G61+G62+G63+G65+G66+G67+G68+G69+G70+G71+G72+G73+G74</f>
        <v>24</v>
      </c>
      <c r="H90" s="37">
        <f>SUM(H60:H89)</f>
        <v>0</v>
      </c>
      <c r="I90" s="38"/>
      <c r="J90" s="38"/>
      <c r="K90" s="38">
        <f>SUM(K64:K89)</f>
        <v>0</v>
      </c>
      <c r="L90" s="38"/>
      <c r="M90" s="39"/>
    </row>
    <row r="91" spans="3:13" ht="31.5" thickBot="1" x14ac:dyDescent="0.3">
      <c r="C91" s="82" t="s">
        <v>62</v>
      </c>
      <c r="D91" s="81"/>
      <c r="E91" s="80"/>
      <c r="F91" s="83">
        <f>F90/8</f>
        <v>12</v>
      </c>
      <c r="G91" s="83"/>
      <c r="H91" s="83"/>
      <c r="I91" s="84"/>
      <c r="J91" s="84"/>
      <c r="K91" s="83"/>
      <c r="L91" s="79"/>
      <c r="M91" s="78"/>
    </row>
    <row r="92" spans="3:13" ht="15.75" thickBot="1" x14ac:dyDescent="0.3"/>
    <row r="93" spans="3:13" ht="59.25" customHeight="1" thickBot="1" x14ac:dyDescent="0.8">
      <c r="C93" s="144" t="s">
        <v>13</v>
      </c>
      <c r="D93" s="145"/>
      <c r="E93" s="145"/>
      <c r="F93" s="145"/>
      <c r="G93" s="145"/>
      <c r="H93" s="145"/>
      <c r="I93" s="145"/>
      <c r="J93" s="145"/>
      <c r="K93" s="145"/>
      <c r="L93" s="145"/>
      <c r="M93" s="146"/>
    </row>
    <row r="94" spans="3:13" x14ac:dyDescent="0.25">
      <c r="C94" s="8"/>
      <c r="D94" s="2"/>
      <c r="E94" s="2"/>
      <c r="F94" s="2"/>
      <c r="G94" s="4"/>
      <c r="H94" s="4"/>
      <c r="I94" s="4"/>
      <c r="J94" s="4"/>
      <c r="K94" s="4"/>
      <c r="L94" s="4"/>
      <c r="M94" s="13"/>
    </row>
    <row r="95" spans="3:13" x14ac:dyDescent="0.25">
      <c r="C95" s="9"/>
      <c r="D95" s="3"/>
      <c r="E95" s="3"/>
      <c r="F95" s="3"/>
      <c r="G95" s="4"/>
      <c r="H95" s="4"/>
      <c r="I95" s="4"/>
      <c r="J95" s="4"/>
      <c r="K95" s="4"/>
      <c r="L95" s="4"/>
      <c r="M95" s="13"/>
    </row>
    <row r="96" spans="3:13" ht="15.75" x14ac:dyDescent="0.25">
      <c r="C96" s="65" t="s">
        <v>0</v>
      </c>
      <c r="D96" s="5"/>
      <c r="E96" s="5"/>
      <c r="F96" s="66" t="s">
        <v>1</v>
      </c>
      <c r="G96" s="6"/>
      <c r="H96" s="6"/>
      <c r="I96" s="6"/>
      <c r="J96" s="6"/>
      <c r="K96" s="6"/>
      <c r="L96" s="6"/>
      <c r="M96" s="14"/>
    </row>
    <row r="97" spans="3:13" ht="15.75" x14ac:dyDescent="0.25">
      <c r="C97" s="10" t="s">
        <v>20</v>
      </c>
      <c r="D97" s="5"/>
      <c r="E97" s="5"/>
      <c r="F97" s="17">
        <v>41774</v>
      </c>
      <c r="G97" s="6"/>
      <c r="H97" s="6"/>
      <c r="I97" s="6"/>
      <c r="J97" s="6"/>
      <c r="K97" s="6"/>
      <c r="L97" s="6"/>
      <c r="M97" s="14"/>
    </row>
    <row r="98" spans="3:13" ht="15.75" x14ac:dyDescent="0.25">
      <c r="C98" s="47" t="s">
        <v>54</v>
      </c>
      <c r="D98" s="48" t="s">
        <v>55</v>
      </c>
      <c r="E98" s="5"/>
      <c r="F98" s="5"/>
      <c r="G98" s="6"/>
      <c r="H98" s="6"/>
      <c r="I98" s="6"/>
      <c r="J98" s="6"/>
      <c r="K98" s="6"/>
      <c r="L98" s="6"/>
      <c r="M98" s="14"/>
    </row>
    <row r="99" spans="3:13" ht="15.75" x14ac:dyDescent="0.25">
      <c r="C99" s="147" t="s">
        <v>2</v>
      </c>
      <c r="D99" s="148"/>
      <c r="E99" s="149" t="s">
        <v>42</v>
      </c>
      <c r="F99" s="149"/>
      <c r="G99" s="6"/>
      <c r="H99" s="6"/>
      <c r="I99" s="6"/>
      <c r="J99" s="6"/>
      <c r="K99" s="6"/>
      <c r="L99" s="6"/>
      <c r="M99" s="14"/>
    </row>
    <row r="100" spans="3:13" ht="15.75" x14ac:dyDescent="0.25">
      <c r="C100" s="147" t="s">
        <v>3</v>
      </c>
      <c r="D100" s="148"/>
      <c r="E100" s="154">
        <v>1214727247</v>
      </c>
      <c r="F100" s="155"/>
      <c r="G100" s="6"/>
      <c r="H100" s="6"/>
      <c r="I100" s="6"/>
      <c r="J100" s="6"/>
      <c r="K100" s="6"/>
      <c r="L100" s="6"/>
      <c r="M100" s="14"/>
    </row>
    <row r="101" spans="3:13" ht="15.75" x14ac:dyDescent="0.25">
      <c r="C101" s="156" t="s">
        <v>4</v>
      </c>
      <c r="D101" s="157"/>
      <c r="E101" s="154" t="s">
        <v>60</v>
      </c>
      <c r="F101" s="155"/>
      <c r="G101" s="6"/>
      <c r="H101" s="6"/>
      <c r="I101" s="6"/>
      <c r="J101" s="6"/>
      <c r="K101" s="6"/>
      <c r="L101" s="6"/>
      <c r="M101" s="14"/>
    </row>
    <row r="102" spans="3:13" ht="16.5" thickBot="1" x14ac:dyDescent="0.3">
      <c r="C102" s="11"/>
      <c r="D102" s="6"/>
      <c r="E102" s="6"/>
      <c r="F102" s="6"/>
      <c r="G102" s="6"/>
      <c r="H102" s="6"/>
      <c r="I102" s="6"/>
      <c r="J102" s="6"/>
      <c r="K102" s="6"/>
      <c r="L102" s="6"/>
      <c r="M102" s="14"/>
    </row>
    <row r="103" spans="3:13" ht="51" customHeight="1" x14ac:dyDescent="0.25">
      <c r="C103" s="158" t="s">
        <v>5</v>
      </c>
      <c r="D103" s="159"/>
      <c r="E103" s="64" t="s">
        <v>6</v>
      </c>
      <c r="F103" s="150" t="s">
        <v>18</v>
      </c>
      <c r="G103" s="152" t="s">
        <v>8</v>
      </c>
      <c r="H103" s="152"/>
      <c r="I103" s="152"/>
      <c r="J103" s="152"/>
      <c r="K103" s="152"/>
      <c r="L103" s="152"/>
      <c r="M103" s="153"/>
    </row>
    <row r="104" spans="3:13" ht="47.25" x14ac:dyDescent="0.25">
      <c r="C104" s="12" t="s">
        <v>17</v>
      </c>
      <c r="D104" s="7" t="s">
        <v>7</v>
      </c>
      <c r="E104" s="7" t="s">
        <v>7</v>
      </c>
      <c r="F104" s="151"/>
      <c r="G104" s="15" t="s">
        <v>9</v>
      </c>
      <c r="H104" s="15" t="s">
        <v>10</v>
      </c>
      <c r="I104" s="15" t="s">
        <v>11</v>
      </c>
      <c r="J104" s="15" t="s">
        <v>12</v>
      </c>
      <c r="K104" s="15" t="s">
        <v>14</v>
      </c>
      <c r="L104" s="15" t="s">
        <v>15</v>
      </c>
      <c r="M104" s="16" t="s">
        <v>16</v>
      </c>
    </row>
    <row r="105" spans="3:13" ht="15.75" x14ac:dyDescent="0.25">
      <c r="C105" s="31">
        <v>1</v>
      </c>
      <c r="D105" s="32">
        <v>7</v>
      </c>
      <c r="E105" s="32">
        <v>16</v>
      </c>
      <c r="F105" s="33">
        <v>8</v>
      </c>
      <c r="G105" s="33">
        <f>IF(E105&lt;=22,E105-F105-1-7,22-F105-1-7)</f>
        <v>0</v>
      </c>
      <c r="H105" s="33">
        <f t="shared" ref="H105:H119" si="8">IF(E105&gt;=22,(E105-22)+ IF(D105&lt;6,6-D105,0),0+IF(D105&lt;6,6-D105,0))</f>
        <v>0</v>
      </c>
      <c r="I105" s="33"/>
      <c r="J105" s="33"/>
      <c r="K105" s="33"/>
      <c r="L105" s="33"/>
      <c r="M105" s="34"/>
    </row>
    <row r="106" spans="3:13" ht="15.75" x14ac:dyDescent="0.25">
      <c r="C106" s="31">
        <v>2</v>
      </c>
      <c r="D106" s="32">
        <v>7</v>
      </c>
      <c r="E106" s="32">
        <v>17</v>
      </c>
      <c r="F106" s="33">
        <v>8</v>
      </c>
      <c r="G106" s="33">
        <f t="shared" ref="G106:G115" si="9">IF(E106&lt;=22,E106-F106-1-7,22-F106-1-7)</f>
        <v>1</v>
      </c>
      <c r="H106" s="33">
        <f t="shared" si="8"/>
        <v>0</v>
      </c>
      <c r="I106" s="33"/>
      <c r="J106" s="33"/>
      <c r="K106" s="33"/>
      <c r="L106" s="33"/>
      <c r="M106" s="34"/>
    </row>
    <row r="107" spans="3:13" ht="15.75" x14ac:dyDescent="0.25">
      <c r="C107" s="31">
        <v>3</v>
      </c>
      <c r="D107" s="32">
        <v>7</v>
      </c>
      <c r="E107" s="32">
        <v>19</v>
      </c>
      <c r="F107" s="33">
        <v>8</v>
      </c>
      <c r="G107" s="33">
        <f t="shared" si="9"/>
        <v>3</v>
      </c>
      <c r="H107" s="33">
        <f t="shared" si="8"/>
        <v>0</v>
      </c>
      <c r="I107" s="33"/>
      <c r="J107" s="33"/>
      <c r="K107" s="33"/>
      <c r="L107" s="33"/>
      <c r="M107" s="34"/>
    </row>
    <row r="108" spans="3:13" ht="15.75" x14ac:dyDescent="0.25">
      <c r="C108" s="31">
        <v>4</v>
      </c>
      <c r="D108" s="32">
        <v>7</v>
      </c>
      <c r="E108" s="32">
        <v>20</v>
      </c>
      <c r="F108" s="33">
        <v>8</v>
      </c>
      <c r="G108" s="33">
        <f t="shared" si="9"/>
        <v>4</v>
      </c>
      <c r="H108" s="33">
        <f t="shared" si="8"/>
        <v>0</v>
      </c>
      <c r="I108" s="33"/>
      <c r="J108" s="33"/>
      <c r="K108" s="33"/>
      <c r="L108" s="33"/>
      <c r="M108" s="34"/>
    </row>
    <row r="109" spans="3:13" ht="15.75" x14ac:dyDescent="0.25">
      <c r="C109" s="53">
        <v>5</v>
      </c>
      <c r="D109" s="54"/>
      <c r="E109" s="54"/>
      <c r="F109" s="55"/>
      <c r="G109" s="55"/>
      <c r="H109" s="55"/>
      <c r="I109" s="55"/>
      <c r="J109" s="55"/>
      <c r="K109" s="55"/>
      <c r="L109" s="55"/>
      <c r="M109" s="56"/>
    </row>
    <row r="110" spans="3:13" ht="15.75" x14ac:dyDescent="0.25">
      <c r="C110" s="31">
        <v>6</v>
      </c>
      <c r="D110" s="32">
        <v>7</v>
      </c>
      <c r="E110" s="32">
        <v>22</v>
      </c>
      <c r="F110" s="33">
        <v>8</v>
      </c>
      <c r="G110" s="33">
        <f t="shared" si="9"/>
        <v>6</v>
      </c>
      <c r="H110" s="33">
        <f t="shared" si="8"/>
        <v>0</v>
      </c>
      <c r="I110" s="33"/>
      <c r="J110" s="33"/>
      <c r="K110" s="33"/>
      <c r="L110" s="33"/>
      <c r="M110" s="34"/>
    </row>
    <row r="111" spans="3:13" ht="15.75" x14ac:dyDescent="0.25">
      <c r="C111" s="31">
        <v>7</v>
      </c>
      <c r="D111" s="32">
        <v>7</v>
      </c>
      <c r="E111" s="32">
        <v>23</v>
      </c>
      <c r="F111" s="33">
        <v>8</v>
      </c>
      <c r="G111" s="33">
        <f t="shared" si="9"/>
        <v>6</v>
      </c>
      <c r="H111" s="33">
        <f t="shared" si="8"/>
        <v>1</v>
      </c>
      <c r="I111" s="33"/>
      <c r="J111" s="33"/>
      <c r="K111" s="33"/>
      <c r="L111" s="33"/>
      <c r="M111" s="34"/>
    </row>
    <row r="112" spans="3:13" ht="15.75" x14ac:dyDescent="0.25">
      <c r="C112" s="31">
        <v>8</v>
      </c>
      <c r="D112" s="32">
        <v>7</v>
      </c>
      <c r="E112" s="32">
        <v>17</v>
      </c>
      <c r="F112" s="33">
        <v>8</v>
      </c>
      <c r="G112" s="33">
        <f t="shared" si="9"/>
        <v>1</v>
      </c>
      <c r="H112" s="33">
        <f t="shared" si="8"/>
        <v>0</v>
      </c>
      <c r="I112" s="33"/>
      <c r="J112" s="33"/>
      <c r="K112" s="33"/>
      <c r="L112" s="33"/>
      <c r="M112" s="34"/>
    </row>
    <row r="113" spans="3:13" ht="15.75" x14ac:dyDescent="0.25">
      <c r="C113" s="31">
        <v>9</v>
      </c>
      <c r="D113" s="32">
        <v>7</v>
      </c>
      <c r="E113" s="32">
        <v>19</v>
      </c>
      <c r="F113" s="33">
        <v>8</v>
      </c>
      <c r="G113" s="33">
        <f t="shared" si="9"/>
        <v>3</v>
      </c>
      <c r="H113" s="33">
        <f t="shared" si="8"/>
        <v>0</v>
      </c>
      <c r="I113" s="33"/>
      <c r="J113" s="33"/>
      <c r="K113" s="33"/>
      <c r="L113" s="33"/>
      <c r="M113" s="34"/>
    </row>
    <row r="114" spans="3:13" ht="15.75" x14ac:dyDescent="0.25">
      <c r="C114" s="31">
        <v>10</v>
      </c>
      <c r="D114" s="32">
        <v>7</v>
      </c>
      <c r="E114" s="32">
        <v>15</v>
      </c>
      <c r="F114" s="33">
        <v>8</v>
      </c>
      <c r="G114" s="33">
        <f t="shared" si="9"/>
        <v>-1</v>
      </c>
      <c r="H114" s="33">
        <f t="shared" si="8"/>
        <v>0</v>
      </c>
      <c r="I114" s="33"/>
      <c r="J114" s="33"/>
      <c r="K114" s="33"/>
      <c r="L114" s="33"/>
      <c r="M114" s="34"/>
    </row>
    <row r="115" spans="3:13" ht="15.75" x14ac:dyDescent="0.25">
      <c r="C115" s="31">
        <v>11</v>
      </c>
      <c r="D115" s="32">
        <v>7</v>
      </c>
      <c r="E115" s="32">
        <v>17</v>
      </c>
      <c r="F115" s="33">
        <v>8</v>
      </c>
      <c r="G115" s="33">
        <f t="shared" si="9"/>
        <v>1</v>
      </c>
      <c r="H115" s="33">
        <f t="shared" si="8"/>
        <v>0</v>
      </c>
      <c r="I115" s="33"/>
      <c r="J115" s="33"/>
      <c r="K115" s="33"/>
      <c r="L115" s="33"/>
      <c r="M115" s="34"/>
    </row>
    <row r="116" spans="3:13" ht="15.75" x14ac:dyDescent="0.25">
      <c r="C116" s="73">
        <v>12</v>
      </c>
      <c r="D116" s="72"/>
      <c r="E116" s="72"/>
      <c r="F116" s="74"/>
      <c r="G116" s="74"/>
      <c r="H116" s="74"/>
      <c r="I116" s="74"/>
      <c r="J116" s="74"/>
      <c r="K116" s="74"/>
      <c r="L116" s="74"/>
      <c r="M116" s="75"/>
    </row>
    <row r="117" spans="3:13" ht="15.75" x14ac:dyDescent="0.25">
      <c r="C117" s="73">
        <v>13</v>
      </c>
      <c r="D117" s="72"/>
      <c r="E117" s="72"/>
      <c r="F117" s="74"/>
      <c r="G117" s="74"/>
      <c r="H117" s="74"/>
      <c r="I117" s="74"/>
      <c r="J117" s="76"/>
      <c r="K117" s="77"/>
      <c r="L117" s="74"/>
      <c r="M117" s="75"/>
    </row>
    <row r="118" spans="3:13" ht="15.75" x14ac:dyDescent="0.25">
      <c r="C118" s="31">
        <v>14</v>
      </c>
      <c r="D118" s="32">
        <v>7</v>
      </c>
      <c r="E118" s="32">
        <v>19</v>
      </c>
      <c r="F118" s="33">
        <v>8</v>
      </c>
      <c r="G118" s="33">
        <f t="shared" ref="G118:G119" si="10">IF(E118&lt;=22,E118-F118-1-7,22-F118-1-7)</f>
        <v>3</v>
      </c>
      <c r="H118" s="33">
        <f t="shared" si="8"/>
        <v>0</v>
      </c>
      <c r="I118" s="33"/>
      <c r="J118" s="57"/>
      <c r="K118" s="57"/>
      <c r="L118" s="33"/>
      <c r="M118" s="34"/>
    </row>
    <row r="119" spans="3:13" ht="15.75" x14ac:dyDescent="0.25">
      <c r="C119" s="31">
        <v>15</v>
      </c>
      <c r="D119" s="32">
        <v>7</v>
      </c>
      <c r="E119" s="32">
        <v>22</v>
      </c>
      <c r="F119" s="33">
        <v>8</v>
      </c>
      <c r="G119" s="33">
        <f t="shared" si="10"/>
        <v>6</v>
      </c>
      <c r="H119" s="33">
        <f t="shared" si="8"/>
        <v>0</v>
      </c>
      <c r="I119" s="33"/>
      <c r="J119" s="57"/>
      <c r="K119" s="57"/>
      <c r="L119" s="33"/>
      <c r="M119" s="34"/>
    </row>
    <row r="120" spans="3:13" ht="15.75" x14ac:dyDescent="0.25">
      <c r="C120" s="31">
        <v>16</v>
      </c>
      <c r="D120" s="32"/>
      <c r="E120" s="32"/>
      <c r="F120" s="33"/>
      <c r="G120" s="33"/>
      <c r="H120" s="33"/>
      <c r="I120" s="33"/>
      <c r="J120" s="33"/>
      <c r="K120" s="33"/>
      <c r="L120" s="33"/>
      <c r="M120" s="34"/>
    </row>
    <row r="121" spans="3:13" ht="15.75" x14ac:dyDescent="0.25">
      <c r="C121" s="31">
        <v>17</v>
      </c>
      <c r="D121" s="32"/>
      <c r="E121" s="32"/>
      <c r="F121" s="33"/>
      <c r="G121" s="33"/>
      <c r="H121" s="33"/>
      <c r="I121" s="33"/>
      <c r="J121" s="33"/>
      <c r="K121" s="33"/>
      <c r="L121" s="33"/>
      <c r="M121" s="34"/>
    </row>
    <row r="122" spans="3:13" ht="15.75" x14ac:dyDescent="0.25">
      <c r="C122" s="31">
        <v>18</v>
      </c>
      <c r="D122" s="32"/>
      <c r="E122" s="32"/>
      <c r="F122" s="33"/>
      <c r="G122" s="33"/>
      <c r="H122" s="33"/>
      <c r="I122" s="33"/>
      <c r="J122" s="33"/>
      <c r="K122" s="33"/>
      <c r="L122" s="33"/>
      <c r="M122" s="34"/>
    </row>
    <row r="123" spans="3:13" ht="15.75" x14ac:dyDescent="0.25">
      <c r="C123" s="31">
        <v>19</v>
      </c>
      <c r="D123" s="32"/>
      <c r="E123" s="32"/>
      <c r="F123" s="33"/>
      <c r="G123" s="33"/>
      <c r="H123" s="33"/>
      <c r="I123" s="33"/>
      <c r="J123" s="33"/>
      <c r="K123" s="33"/>
      <c r="L123" s="33"/>
      <c r="M123" s="34"/>
    </row>
    <row r="124" spans="3:13" ht="15.75" x14ac:dyDescent="0.25">
      <c r="C124" s="31">
        <v>20</v>
      </c>
      <c r="D124" s="32"/>
      <c r="E124" s="32"/>
      <c r="F124" s="33"/>
      <c r="G124" s="33"/>
      <c r="H124" s="33"/>
      <c r="I124" s="33"/>
      <c r="J124" s="33"/>
      <c r="K124" s="33"/>
      <c r="L124" s="33"/>
      <c r="M124" s="34"/>
    </row>
    <row r="125" spans="3:13" ht="15.75" x14ac:dyDescent="0.25">
      <c r="C125" s="31">
        <v>21</v>
      </c>
      <c r="D125" s="32"/>
      <c r="E125" s="32"/>
      <c r="F125" s="33"/>
      <c r="G125" s="33"/>
      <c r="H125" s="33"/>
      <c r="I125" s="33"/>
      <c r="J125" s="33"/>
      <c r="K125" s="33"/>
      <c r="L125" s="33"/>
      <c r="M125" s="34"/>
    </row>
    <row r="126" spans="3:13" ht="15.75" x14ac:dyDescent="0.25">
      <c r="C126" s="31">
        <v>22</v>
      </c>
      <c r="D126" s="32"/>
      <c r="E126" s="32"/>
      <c r="F126" s="33"/>
      <c r="G126" s="33"/>
      <c r="H126" s="33"/>
      <c r="I126" s="33"/>
      <c r="J126" s="33"/>
      <c r="K126" s="33"/>
      <c r="L126" s="33"/>
      <c r="M126" s="34"/>
    </row>
    <row r="127" spans="3:13" ht="15.75" x14ac:dyDescent="0.25">
      <c r="C127" s="31">
        <v>23</v>
      </c>
      <c r="D127" s="32"/>
      <c r="E127" s="32"/>
      <c r="F127" s="33"/>
      <c r="G127" s="33"/>
      <c r="H127" s="33"/>
      <c r="I127" s="33"/>
      <c r="J127" s="33"/>
      <c r="K127" s="33"/>
      <c r="L127" s="33"/>
      <c r="M127" s="34"/>
    </row>
    <row r="128" spans="3:13" ht="15.75" x14ac:dyDescent="0.25">
      <c r="C128" s="31">
        <v>24</v>
      </c>
      <c r="D128" s="32"/>
      <c r="E128" s="32"/>
      <c r="F128" s="33"/>
      <c r="G128" s="33"/>
      <c r="H128" s="33"/>
      <c r="I128" s="33"/>
      <c r="J128" s="33"/>
      <c r="K128" s="33"/>
      <c r="L128" s="33"/>
      <c r="M128" s="34"/>
    </row>
    <row r="129" spans="3:13" ht="15.75" x14ac:dyDescent="0.25">
      <c r="C129" s="31">
        <v>25</v>
      </c>
      <c r="D129" s="32"/>
      <c r="E129" s="32"/>
      <c r="F129" s="33"/>
      <c r="G129" s="33"/>
      <c r="H129" s="33"/>
      <c r="I129" s="33"/>
      <c r="J129" s="33"/>
      <c r="K129" s="33"/>
      <c r="L129" s="33"/>
      <c r="M129" s="34"/>
    </row>
    <row r="130" spans="3:13" ht="15.75" x14ac:dyDescent="0.25">
      <c r="C130" s="31">
        <v>26</v>
      </c>
      <c r="D130" s="32"/>
      <c r="E130" s="32"/>
      <c r="F130" s="33"/>
      <c r="G130" s="33"/>
      <c r="H130" s="33"/>
      <c r="I130" s="33"/>
      <c r="J130" s="33"/>
      <c r="K130" s="33"/>
      <c r="L130" s="33"/>
      <c r="M130" s="34"/>
    </row>
    <row r="131" spans="3:13" ht="15.75" x14ac:dyDescent="0.25">
      <c r="C131" s="31">
        <v>27</v>
      </c>
      <c r="D131" s="32"/>
      <c r="E131" s="32"/>
      <c r="F131" s="33"/>
      <c r="G131" s="33"/>
      <c r="H131" s="33"/>
      <c r="I131" s="33"/>
      <c r="J131" s="33"/>
      <c r="K131" s="33"/>
      <c r="L131" s="33"/>
      <c r="M131" s="34"/>
    </row>
    <row r="132" spans="3:13" ht="15.75" x14ac:dyDescent="0.25">
      <c r="C132" s="31">
        <v>28</v>
      </c>
      <c r="D132" s="32"/>
      <c r="E132" s="32"/>
      <c r="F132" s="33"/>
      <c r="G132" s="33"/>
      <c r="H132" s="33"/>
      <c r="I132" s="33"/>
      <c r="J132" s="33"/>
      <c r="K132" s="33"/>
      <c r="L132" s="33"/>
      <c r="M132" s="34"/>
    </row>
    <row r="133" spans="3:13" ht="15.75" x14ac:dyDescent="0.25">
      <c r="C133" s="31">
        <v>29</v>
      </c>
      <c r="D133" s="32"/>
      <c r="E133" s="58"/>
      <c r="F133" s="33"/>
      <c r="G133" s="33"/>
      <c r="H133" s="33"/>
      <c r="I133" s="59"/>
      <c r="J133" s="33"/>
      <c r="K133" s="33"/>
      <c r="L133" s="33"/>
      <c r="M133" s="34"/>
    </row>
    <row r="134" spans="3:13" ht="16.5" thickBot="1" x14ac:dyDescent="0.3">
      <c r="C134" s="36">
        <v>30</v>
      </c>
      <c r="D134" s="49"/>
      <c r="E134" s="50"/>
      <c r="F134" s="35"/>
      <c r="G134" s="35"/>
      <c r="H134" s="35"/>
      <c r="I134" s="51"/>
      <c r="J134" s="35"/>
      <c r="K134" s="35"/>
      <c r="L134" s="35"/>
      <c r="M134" s="52"/>
    </row>
    <row r="135" spans="3:13" ht="16.5" thickBot="1" x14ac:dyDescent="0.3">
      <c r="C135" s="61" t="s">
        <v>53</v>
      </c>
      <c r="D135" s="62"/>
      <c r="E135" s="63"/>
      <c r="F135" s="37">
        <f>F105+F106+F107+F108+F109+F110+F111+F112+F113+F114+F115+F116+F117+F118+F119</f>
        <v>96</v>
      </c>
      <c r="G135" s="38">
        <f>G105+G106+G107+G108+G110+G111+G112+G113+G114+G115+G116+G117+G118+G119</f>
        <v>33</v>
      </c>
      <c r="H135" s="39">
        <f>SUM(H105:H134)</f>
        <v>1</v>
      </c>
      <c r="I135" s="60"/>
      <c r="J135" s="38"/>
      <c r="K135" s="38">
        <f>SUM(K109:K134)</f>
        <v>0</v>
      </c>
      <c r="L135" s="38"/>
      <c r="M135" s="39"/>
    </row>
    <row r="136" spans="3:13" ht="31.5" thickBot="1" x14ac:dyDescent="0.3">
      <c r="C136" s="95" t="s">
        <v>62</v>
      </c>
      <c r="D136" s="96"/>
      <c r="E136" s="90"/>
      <c r="F136" s="97">
        <f>F135/8</f>
        <v>12</v>
      </c>
      <c r="G136" s="97"/>
      <c r="H136" s="97"/>
      <c r="I136" s="38"/>
      <c r="J136" s="38"/>
      <c r="K136" s="97"/>
      <c r="L136" s="60"/>
      <c r="M136" s="39"/>
    </row>
    <row r="137" spans="3:13" ht="16.5" thickBot="1" x14ac:dyDescent="0.3">
      <c r="C137" s="94"/>
      <c r="D137" s="88"/>
      <c r="E137" s="88"/>
      <c r="F137" s="1"/>
      <c r="G137" s="1"/>
      <c r="H137" s="1"/>
      <c r="I137" s="89"/>
      <c r="J137" s="89"/>
      <c r="K137" s="1"/>
      <c r="L137" s="89"/>
      <c r="M137" s="89"/>
    </row>
    <row r="138" spans="3:13" ht="59.25" customHeight="1" thickBot="1" x14ac:dyDescent="0.8">
      <c r="C138" s="144" t="s">
        <v>13</v>
      </c>
      <c r="D138" s="145"/>
      <c r="E138" s="145"/>
      <c r="F138" s="145"/>
      <c r="G138" s="145"/>
      <c r="H138" s="145"/>
      <c r="I138" s="145"/>
      <c r="J138" s="145"/>
      <c r="K138" s="145"/>
      <c r="L138" s="145"/>
      <c r="M138" s="146"/>
    </row>
    <row r="139" spans="3:13" x14ac:dyDescent="0.25">
      <c r="C139" s="8"/>
      <c r="D139" s="2"/>
      <c r="E139" s="2"/>
      <c r="F139" s="2"/>
      <c r="G139" s="4"/>
      <c r="H139" s="4"/>
      <c r="I139" s="4"/>
      <c r="J139" s="4"/>
      <c r="K139" s="4"/>
      <c r="L139" s="4"/>
      <c r="M139" s="13"/>
    </row>
    <row r="140" spans="3:13" x14ac:dyDescent="0.25">
      <c r="C140" s="9"/>
      <c r="D140" s="3"/>
      <c r="E140" s="3"/>
      <c r="F140" s="3"/>
      <c r="G140" s="4"/>
      <c r="H140" s="4"/>
      <c r="I140" s="4"/>
      <c r="J140" s="4"/>
      <c r="K140" s="4"/>
      <c r="L140" s="4"/>
      <c r="M140" s="13"/>
    </row>
    <row r="141" spans="3:13" ht="15.75" x14ac:dyDescent="0.25">
      <c r="C141" s="65" t="s">
        <v>0</v>
      </c>
      <c r="D141" s="5"/>
      <c r="E141" s="5"/>
      <c r="F141" s="66" t="s">
        <v>1</v>
      </c>
      <c r="G141" s="6"/>
      <c r="H141" s="6"/>
      <c r="I141" s="6"/>
      <c r="J141" s="6"/>
      <c r="K141" s="6"/>
      <c r="L141" s="6"/>
      <c r="M141" s="14"/>
    </row>
    <row r="142" spans="3:13" ht="15.75" x14ac:dyDescent="0.25">
      <c r="C142" s="10" t="s">
        <v>20</v>
      </c>
      <c r="D142" s="5"/>
      <c r="E142" s="5"/>
      <c r="F142" s="17">
        <v>41774</v>
      </c>
      <c r="G142" s="6"/>
      <c r="H142" s="6"/>
      <c r="I142" s="6"/>
      <c r="J142" s="6"/>
      <c r="K142" s="6"/>
      <c r="L142" s="6"/>
      <c r="M142" s="14"/>
    </row>
    <row r="143" spans="3:13" ht="15.75" x14ac:dyDescent="0.25">
      <c r="C143" s="47" t="s">
        <v>54</v>
      </c>
      <c r="D143" s="48" t="s">
        <v>55</v>
      </c>
      <c r="E143" s="5"/>
      <c r="F143" s="5"/>
      <c r="G143" s="6"/>
      <c r="H143" s="6"/>
      <c r="I143" s="6"/>
      <c r="J143" s="6"/>
      <c r="K143" s="6"/>
      <c r="L143" s="6"/>
      <c r="M143" s="14"/>
    </row>
    <row r="144" spans="3:13" ht="15.75" x14ac:dyDescent="0.25">
      <c r="C144" s="147" t="s">
        <v>2</v>
      </c>
      <c r="D144" s="148"/>
      <c r="E144" s="149" t="s">
        <v>43</v>
      </c>
      <c r="F144" s="149"/>
      <c r="G144" s="6"/>
      <c r="H144" s="6"/>
      <c r="I144" s="6"/>
      <c r="J144" s="6"/>
      <c r="K144" s="6"/>
      <c r="L144" s="6"/>
      <c r="M144" s="14"/>
    </row>
    <row r="145" spans="3:13" ht="15.75" x14ac:dyDescent="0.25">
      <c r="C145" s="147" t="s">
        <v>3</v>
      </c>
      <c r="D145" s="148"/>
      <c r="E145" s="154">
        <v>1037646608</v>
      </c>
      <c r="F145" s="155"/>
      <c r="G145" s="6"/>
      <c r="H145" s="6"/>
      <c r="I145" s="6"/>
      <c r="J145" s="6"/>
      <c r="K145" s="6"/>
      <c r="L145" s="6"/>
      <c r="M145" s="14"/>
    </row>
    <row r="146" spans="3:13" ht="15.75" x14ac:dyDescent="0.25">
      <c r="C146" s="156" t="s">
        <v>4</v>
      </c>
      <c r="D146" s="157"/>
      <c r="E146" s="154" t="s">
        <v>61</v>
      </c>
      <c r="F146" s="155"/>
      <c r="G146" s="6"/>
      <c r="H146" s="6"/>
      <c r="I146" s="6"/>
      <c r="J146" s="6"/>
      <c r="K146" s="6"/>
      <c r="L146" s="6"/>
      <c r="M146" s="14"/>
    </row>
    <row r="147" spans="3:13" ht="16.5" thickBot="1" x14ac:dyDescent="0.3">
      <c r="C147" s="11"/>
      <c r="D147" s="6"/>
      <c r="E147" s="6"/>
      <c r="F147" s="6"/>
      <c r="G147" s="6"/>
      <c r="H147" s="6"/>
      <c r="I147" s="6"/>
      <c r="J147" s="6"/>
      <c r="K147" s="6"/>
      <c r="L147" s="6"/>
      <c r="M147" s="14"/>
    </row>
    <row r="148" spans="3:13" ht="47.25" customHeight="1" x14ac:dyDescent="0.25">
      <c r="C148" s="158" t="s">
        <v>5</v>
      </c>
      <c r="D148" s="159"/>
      <c r="E148" s="64" t="s">
        <v>6</v>
      </c>
      <c r="F148" s="150" t="s">
        <v>18</v>
      </c>
      <c r="G148" s="152" t="s">
        <v>8</v>
      </c>
      <c r="H148" s="152"/>
      <c r="I148" s="152"/>
      <c r="J148" s="152"/>
      <c r="K148" s="152"/>
      <c r="L148" s="152"/>
      <c r="M148" s="153"/>
    </row>
    <row r="149" spans="3:13" ht="47.25" x14ac:dyDescent="0.25">
      <c r="C149" s="12" t="s">
        <v>17</v>
      </c>
      <c r="D149" s="7" t="s">
        <v>7</v>
      </c>
      <c r="E149" s="7" t="s">
        <v>7</v>
      </c>
      <c r="F149" s="151"/>
      <c r="G149" s="15" t="s">
        <v>9</v>
      </c>
      <c r="H149" s="15" t="s">
        <v>10</v>
      </c>
      <c r="I149" s="15" t="s">
        <v>11</v>
      </c>
      <c r="J149" s="15" t="s">
        <v>12</v>
      </c>
      <c r="K149" s="15" t="s">
        <v>14</v>
      </c>
      <c r="L149" s="15" t="s">
        <v>15</v>
      </c>
      <c r="M149" s="16" t="s">
        <v>16</v>
      </c>
    </row>
    <row r="150" spans="3:13" ht="15.75" x14ac:dyDescent="0.25">
      <c r="C150" s="31">
        <v>1</v>
      </c>
      <c r="D150" s="32">
        <v>7</v>
      </c>
      <c r="E150" s="32">
        <v>17</v>
      </c>
      <c r="F150" s="33">
        <v>8</v>
      </c>
      <c r="G150" s="33">
        <f>IF(E150&lt;=22,E150-F150-1-7,22-F150-1-7)</f>
        <v>1</v>
      </c>
      <c r="H150" s="33">
        <f t="shared" ref="H150:H164" si="11">IF(E150&gt;=22,(E150-22)+ IF(D150&lt;6,6-D150,0),0+IF(D150&lt;6,6-D150,0))</f>
        <v>0</v>
      </c>
      <c r="I150" s="33"/>
      <c r="J150" s="33"/>
      <c r="K150" s="33"/>
      <c r="L150" s="33"/>
      <c r="M150" s="34"/>
    </row>
    <row r="151" spans="3:13" ht="15.75" x14ac:dyDescent="0.25">
      <c r="C151" s="31">
        <v>2</v>
      </c>
      <c r="D151" s="32">
        <v>7</v>
      </c>
      <c r="E151" s="32">
        <v>17</v>
      </c>
      <c r="F151" s="33">
        <v>8</v>
      </c>
      <c r="G151" s="33">
        <f t="shared" ref="G151:G160" si="12">IF(E151&lt;=22,E151-F151-1-7,22-F151-1-7)</f>
        <v>1</v>
      </c>
      <c r="H151" s="33">
        <f t="shared" si="11"/>
        <v>0</v>
      </c>
      <c r="I151" s="33"/>
      <c r="J151" s="33"/>
      <c r="K151" s="33"/>
      <c r="L151" s="33"/>
      <c r="M151" s="34"/>
    </row>
    <row r="152" spans="3:13" ht="15.75" x14ac:dyDescent="0.25">
      <c r="C152" s="31">
        <v>3</v>
      </c>
      <c r="D152" s="32">
        <v>7</v>
      </c>
      <c r="E152" s="32">
        <v>18</v>
      </c>
      <c r="F152" s="33">
        <v>8</v>
      </c>
      <c r="G152" s="33">
        <f t="shared" si="12"/>
        <v>2</v>
      </c>
      <c r="H152" s="33">
        <f t="shared" si="11"/>
        <v>0</v>
      </c>
      <c r="I152" s="33"/>
      <c r="J152" s="33"/>
      <c r="K152" s="33"/>
      <c r="L152" s="33"/>
      <c r="M152" s="34"/>
    </row>
    <row r="153" spans="3:13" ht="15.75" x14ac:dyDescent="0.25">
      <c r="C153" s="31">
        <v>4</v>
      </c>
      <c r="D153" s="32">
        <v>7</v>
      </c>
      <c r="E153" s="32">
        <v>18</v>
      </c>
      <c r="F153" s="33">
        <v>8</v>
      </c>
      <c r="G153" s="33">
        <f t="shared" si="12"/>
        <v>2</v>
      </c>
      <c r="H153" s="33">
        <f t="shared" si="11"/>
        <v>0</v>
      </c>
      <c r="I153" s="33"/>
      <c r="J153" s="33"/>
      <c r="K153" s="33"/>
      <c r="L153" s="33"/>
      <c r="M153" s="34"/>
    </row>
    <row r="154" spans="3:13" ht="15.75" x14ac:dyDescent="0.25">
      <c r="C154" s="53">
        <v>5</v>
      </c>
      <c r="D154" s="54"/>
      <c r="E154" s="54"/>
      <c r="F154" s="55"/>
      <c r="G154" s="55"/>
      <c r="H154" s="55"/>
      <c r="I154" s="55"/>
      <c r="J154" s="55"/>
      <c r="K154" s="55"/>
      <c r="L154" s="55"/>
      <c r="M154" s="56"/>
    </row>
    <row r="155" spans="3:13" ht="15.75" x14ac:dyDescent="0.25">
      <c r="C155" s="31">
        <v>6</v>
      </c>
      <c r="D155" s="32">
        <v>7</v>
      </c>
      <c r="E155" s="32">
        <v>19</v>
      </c>
      <c r="F155" s="33">
        <v>8</v>
      </c>
      <c r="G155" s="33">
        <f t="shared" si="12"/>
        <v>3</v>
      </c>
      <c r="H155" s="33">
        <f t="shared" si="11"/>
        <v>0</v>
      </c>
      <c r="I155" s="33"/>
      <c r="J155" s="33"/>
      <c r="K155" s="33"/>
      <c r="L155" s="33"/>
      <c r="M155" s="34"/>
    </row>
    <row r="156" spans="3:13" ht="15.75" x14ac:dyDescent="0.25">
      <c r="C156" s="31">
        <v>7</v>
      </c>
      <c r="D156" s="32">
        <v>7</v>
      </c>
      <c r="E156" s="32">
        <v>20</v>
      </c>
      <c r="F156" s="33">
        <v>8</v>
      </c>
      <c r="G156" s="33">
        <f t="shared" si="12"/>
        <v>4</v>
      </c>
      <c r="H156" s="33">
        <f t="shared" si="11"/>
        <v>0</v>
      </c>
      <c r="I156" s="33"/>
      <c r="J156" s="33"/>
      <c r="K156" s="33"/>
      <c r="L156" s="33"/>
      <c r="M156" s="34"/>
    </row>
    <row r="157" spans="3:13" ht="15.75" x14ac:dyDescent="0.25">
      <c r="C157" s="31">
        <v>8</v>
      </c>
      <c r="D157" s="32">
        <v>7</v>
      </c>
      <c r="E157" s="32">
        <v>20</v>
      </c>
      <c r="F157" s="33">
        <v>8</v>
      </c>
      <c r="G157" s="33">
        <f t="shared" si="12"/>
        <v>4</v>
      </c>
      <c r="H157" s="33">
        <f t="shared" si="11"/>
        <v>0</v>
      </c>
      <c r="I157" s="33"/>
      <c r="J157" s="33"/>
      <c r="K157" s="33"/>
      <c r="L157" s="33"/>
      <c r="M157" s="34"/>
    </row>
    <row r="158" spans="3:13" ht="15.75" x14ac:dyDescent="0.25">
      <c r="C158" s="31">
        <v>9</v>
      </c>
      <c r="D158" s="32">
        <v>7</v>
      </c>
      <c r="E158" s="32">
        <v>21</v>
      </c>
      <c r="F158" s="33">
        <v>8</v>
      </c>
      <c r="G158" s="33">
        <f t="shared" si="12"/>
        <v>5</v>
      </c>
      <c r="H158" s="33">
        <f t="shared" si="11"/>
        <v>0</v>
      </c>
      <c r="I158" s="33"/>
      <c r="J158" s="33"/>
      <c r="K158" s="33"/>
      <c r="L158" s="33"/>
      <c r="M158" s="34"/>
    </row>
    <row r="159" spans="3:13" ht="15.75" x14ac:dyDescent="0.25">
      <c r="C159" s="31">
        <v>10</v>
      </c>
      <c r="D159" s="32">
        <v>7</v>
      </c>
      <c r="E159" s="32">
        <v>21</v>
      </c>
      <c r="F159" s="33">
        <v>8</v>
      </c>
      <c r="G159" s="33">
        <f t="shared" si="12"/>
        <v>5</v>
      </c>
      <c r="H159" s="33">
        <f t="shared" si="11"/>
        <v>0</v>
      </c>
      <c r="I159" s="33"/>
      <c r="J159" s="33"/>
      <c r="K159" s="33"/>
      <c r="L159" s="33"/>
      <c r="M159" s="34"/>
    </row>
    <row r="160" spans="3:13" ht="15.75" x14ac:dyDescent="0.25">
      <c r="C160" s="31">
        <v>11</v>
      </c>
      <c r="D160" s="32">
        <v>7</v>
      </c>
      <c r="E160" s="32">
        <v>22</v>
      </c>
      <c r="F160" s="33">
        <v>8</v>
      </c>
      <c r="G160" s="33">
        <f t="shared" si="12"/>
        <v>6</v>
      </c>
      <c r="H160" s="33">
        <f t="shared" si="11"/>
        <v>0</v>
      </c>
      <c r="I160" s="33"/>
      <c r="J160" s="33"/>
      <c r="K160" s="33"/>
      <c r="L160" s="33"/>
      <c r="M160" s="34"/>
    </row>
    <row r="161" spans="3:13" ht="15.75" x14ac:dyDescent="0.25">
      <c r="C161" s="73">
        <v>12</v>
      </c>
      <c r="D161" s="72"/>
      <c r="E161" s="72"/>
      <c r="F161" s="74"/>
      <c r="G161" s="74"/>
      <c r="H161" s="74"/>
      <c r="I161" s="74"/>
      <c r="J161" s="74"/>
      <c r="K161" s="74"/>
      <c r="L161" s="74"/>
      <c r="M161" s="75"/>
    </row>
    <row r="162" spans="3:13" ht="15.75" x14ac:dyDescent="0.25">
      <c r="C162" s="73">
        <v>13</v>
      </c>
      <c r="D162" s="72"/>
      <c r="E162" s="72"/>
      <c r="F162" s="74"/>
      <c r="G162" s="74"/>
      <c r="H162" s="74"/>
      <c r="I162" s="74"/>
      <c r="J162" s="76"/>
      <c r="K162" s="77"/>
      <c r="L162" s="74"/>
      <c r="M162" s="75"/>
    </row>
    <row r="163" spans="3:13" ht="15.75" x14ac:dyDescent="0.25">
      <c r="C163" s="31">
        <v>14</v>
      </c>
      <c r="D163" s="32">
        <v>7</v>
      </c>
      <c r="E163" s="32">
        <v>23</v>
      </c>
      <c r="F163" s="33">
        <v>8</v>
      </c>
      <c r="G163" s="33">
        <f t="shared" ref="G163:G164" si="13">IF(E163&lt;=22,E163-F163-1-7,22-F163-1-7)</f>
        <v>6</v>
      </c>
      <c r="H163" s="33">
        <f t="shared" si="11"/>
        <v>1</v>
      </c>
      <c r="I163" s="33"/>
      <c r="J163" s="57"/>
      <c r="K163" s="57"/>
      <c r="L163" s="33"/>
      <c r="M163" s="34"/>
    </row>
    <row r="164" spans="3:13" ht="15.75" x14ac:dyDescent="0.25">
      <c r="C164" s="31">
        <v>15</v>
      </c>
      <c r="D164" s="32">
        <v>7</v>
      </c>
      <c r="E164" s="32">
        <v>18</v>
      </c>
      <c r="F164" s="33">
        <v>8</v>
      </c>
      <c r="G164" s="33">
        <f t="shared" si="13"/>
        <v>2</v>
      </c>
      <c r="H164" s="33">
        <f t="shared" si="11"/>
        <v>0</v>
      </c>
      <c r="I164" s="33"/>
      <c r="J164" s="57"/>
      <c r="K164" s="57"/>
      <c r="L164" s="33"/>
      <c r="M164" s="34"/>
    </row>
    <row r="165" spans="3:13" ht="15.75" x14ac:dyDescent="0.25">
      <c r="C165" s="31">
        <v>16</v>
      </c>
      <c r="D165" s="32"/>
      <c r="E165" s="32"/>
      <c r="F165" s="33"/>
      <c r="G165" s="33"/>
      <c r="H165" s="33"/>
      <c r="I165" s="33"/>
      <c r="J165" s="33"/>
      <c r="K165" s="33"/>
      <c r="L165" s="33"/>
      <c r="M165" s="34"/>
    </row>
    <row r="166" spans="3:13" ht="15.75" x14ac:dyDescent="0.25">
      <c r="C166" s="31">
        <v>17</v>
      </c>
      <c r="D166" s="32"/>
      <c r="E166" s="32"/>
      <c r="F166" s="33"/>
      <c r="G166" s="33"/>
      <c r="H166" s="33"/>
      <c r="I166" s="33"/>
      <c r="J166" s="33"/>
      <c r="K166" s="33"/>
      <c r="L166" s="33"/>
      <c r="M166" s="34"/>
    </row>
    <row r="167" spans="3:13" ht="15.75" x14ac:dyDescent="0.25">
      <c r="C167" s="31">
        <v>18</v>
      </c>
      <c r="D167" s="32"/>
      <c r="E167" s="32"/>
      <c r="F167" s="33"/>
      <c r="G167" s="33"/>
      <c r="H167" s="33"/>
      <c r="I167" s="33"/>
      <c r="J167" s="33"/>
      <c r="K167" s="33"/>
      <c r="L167" s="33"/>
      <c r="M167" s="34"/>
    </row>
    <row r="168" spans="3:13" ht="15.75" x14ac:dyDescent="0.25">
      <c r="C168" s="31">
        <v>19</v>
      </c>
      <c r="D168" s="32"/>
      <c r="E168" s="32"/>
      <c r="F168" s="33"/>
      <c r="G168" s="33"/>
      <c r="H168" s="33"/>
      <c r="I168" s="33"/>
      <c r="J168" s="33"/>
      <c r="K168" s="33"/>
      <c r="L168" s="33"/>
      <c r="M168" s="34"/>
    </row>
    <row r="169" spans="3:13" ht="15.75" x14ac:dyDescent="0.25">
      <c r="C169" s="31">
        <v>20</v>
      </c>
      <c r="D169" s="32"/>
      <c r="E169" s="32"/>
      <c r="F169" s="33"/>
      <c r="G169" s="33"/>
      <c r="H169" s="33"/>
      <c r="I169" s="33"/>
      <c r="J169" s="33"/>
      <c r="K169" s="33"/>
      <c r="L169" s="33"/>
      <c r="M169" s="34"/>
    </row>
    <row r="170" spans="3:13" ht="15.75" x14ac:dyDescent="0.25">
      <c r="C170" s="31">
        <v>21</v>
      </c>
      <c r="D170" s="32"/>
      <c r="E170" s="32"/>
      <c r="F170" s="33"/>
      <c r="G170" s="33"/>
      <c r="H170" s="33"/>
      <c r="I170" s="33"/>
      <c r="J170" s="33"/>
      <c r="K170" s="33"/>
      <c r="L170" s="33"/>
      <c r="M170" s="34"/>
    </row>
    <row r="171" spans="3:13" ht="15.75" x14ac:dyDescent="0.25">
      <c r="C171" s="31">
        <v>22</v>
      </c>
      <c r="D171" s="32"/>
      <c r="E171" s="32"/>
      <c r="F171" s="33"/>
      <c r="G171" s="33"/>
      <c r="H171" s="33"/>
      <c r="I171" s="33"/>
      <c r="J171" s="33"/>
      <c r="K171" s="33"/>
      <c r="L171" s="33"/>
      <c r="M171" s="34"/>
    </row>
    <row r="172" spans="3:13" ht="15.75" x14ac:dyDescent="0.25">
      <c r="C172" s="31">
        <v>23</v>
      </c>
      <c r="D172" s="32"/>
      <c r="E172" s="32"/>
      <c r="F172" s="33"/>
      <c r="G172" s="33"/>
      <c r="H172" s="33"/>
      <c r="I172" s="33"/>
      <c r="J172" s="33"/>
      <c r="K172" s="33"/>
      <c r="L172" s="33"/>
      <c r="M172" s="34"/>
    </row>
    <row r="173" spans="3:13" ht="15.75" x14ac:dyDescent="0.25">
      <c r="C173" s="31">
        <v>24</v>
      </c>
      <c r="D173" s="32"/>
      <c r="E173" s="32"/>
      <c r="F173" s="33"/>
      <c r="G173" s="33"/>
      <c r="H173" s="33"/>
      <c r="I173" s="33"/>
      <c r="J173" s="33"/>
      <c r="K173" s="33"/>
      <c r="L173" s="33"/>
      <c r="M173" s="34"/>
    </row>
    <row r="174" spans="3:13" ht="15.75" x14ac:dyDescent="0.25">
      <c r="C174" s="31">
        <v>25</v>
      </c>
      <c r="D174" s="32"/>
      <c r="E174" s="32"/>
      <c r="F174" s="33"/>
      <c r="G174" s="33"/>
      <c r="H174" s="33"/>
      <c r="I174" s="33"/>
      <c r="J174" s="33"/>
      <c r="K174" s="33"/>
      <c r="L174" s="33"/>
      <c r="M174" s="34"/>
    </row>
    <row r="175" spans="3:13" ht="15.75" x14ac:dyDescent="0.25">
      <c r="C175" s="31">
        <v>26</v>
      </c>
      <c r="D175" s="32"/>
      <c r="E175" s="32"/>
      <c r="F175" s="33"/>
      <c r="G175" s="33"/>
      <c r="H175" s="33"/>
      <c r="I175" s="33"/>
      <c r="J175" s="33"/>
      <c r="K175" s="33"/>
      <c r="L175" s="33"/>
      <c r="M175" s="34"/>
    </row>
    <row r="176" spans="3:13" ht="15.75" x14ac:dyDescent="0.25">
      <c r="C176" s="31">
        <v>27</v>
      </c>
      <c r="D176" s="32"/>
      <c r="E176" s="32"/>
      <c r="F176" s="33"/>
      <c r="G176" s="33"/>
      <c r="H176" s="33"/>
      <c r="I176" s="33"/>
      <c r="J176" s="33"/>
      <c r="K176" s="33"/>
      <c r="L176" s="33"/>
      <c r="M176" s="34"/>
    </row>
    <row r="177" spans="3:13" ht="15.75" x14ac:dyDescent="0.25">
      <c r="C177" s="31">
        <v>28</v>
      </c>
      <c r="D177" s="32"/>
      <c r="E177" s="32"/>
      <c r="F177" s="33"/>
      <c r="G177" s="33"/>
      <c r="H177" s="33"/>
      <c r="I177" s="33"/>
      <c r="J177" s="33"/>
      <c r="K177" s="33"/>
      <c r="L177" s="33"/>
      <c r="M177" s="34"/>
    </row>
    <row r="178" spans="3:13" ht="15.75" x14ac:dyDescent="0.25">
      <c r="C178" s="31">
        <v>29</v>
      </c>
      <c r="D178" s="32"/>
      <c r="E178" s="58"/>
      <c r="F178" s="33"/>
      <c r="G178" s="33"/>
      <c r="H178" s="33"/>
      <c r="I178" s="59"/>
      <c r="J178" s="33"/>
      <c r="K178" s="33"/>
      <c r="L178" s="33"/>
      <c r="M178" s="34"/>
    </row>
    <row r="179" spans="3:13" ht="16.5" thickBot="1" x14ac:dyDescent="0.3">
      <c r="C179" s="36">
        <v>30</v>
      </c>
      <c r="D179" s="49"/>
      <c r="E179" s="50"/>
      <c r="F179" s="35"/>
      <c r="G179" s="35"/>
      <c r="H179" s="35"/>
      <c r="I179" s="51"/>
      <c r="J179" s="35"/>
      <c r="K179" s="35"/>
      <c r="L179" s="35"/>
      <c r="M179" s="52"/>
    </row>
    <row r="180" spans="3:13" ht="16.5" thickBot="1" x14ac:dyDescent="0.3">
      <c r="C180" s="61" t="s">
        <v>53</v>
      </c>
      <c r="D180" s="62"/>
      <c r="E180" s="63"/>
      <c r="F180" s="37">
        <f>F150+F151+F152+F153+F154+F155+F156+F157+F158+F159+F160+F161+F162+F163+F164</f>
        <v>96</v>
      </c>
      <c r="G180" s="38">
        <f>G150+G151+G152+G153+G155+G156+G157+G158+G159+G160+G161+G162+G163+G164</f>
        <v>41</v>
      </c>
      <c r="H180" s="39">
        <f>SUM(H150:H179)</f>
        <v>1</v>
      </c>
      <c r="I180" s="60"/>
      <c r="J180" s="38"/>
      <c r="K180" s="38">
        <f>SUM(K154:K179)</f>
        <v>0</v>
      </c>
      <c r="L180" s="38"/>
      <c r="M180" s="39"/>
    </row>
    <row r="181" spans="3:13" ht="31.5" thickBot="1" x14ac:dyDescent="0.3">
      <c r="C181" s="95" t="s">
        <v>62</v>
      </c>
      <c r="D181" s="96"/>
      <c r="E181" s="90"/>
      <c r="F181" s="97">
        <f>F180/8</f>
        <v>12</v>
      </c>
      <c r="G181" s="97"/>
      <c r="H181" s="97"/>
      <c r="I181" s="38"/>
      <c r="J181" s="38"/>
      <c r="K181" s="97"/>
      <c r="L181" s="60"/>
      <c r="M181" s="39"/>
    </row>
    <row r="182" spans="3:13" ht="16.5" thickBot="1" x14ac:dyDescent="0.3">
      <c r="C182" s="94"/>
      <c r="D182" s="88"/>
      <c r="E182" s="88"/>
      <c r="F182" s="1"/>
      <c r="G182" s="1"/>
      <c r="H182" s="1"/>
      <c r="I182" s="89"/>
      <c r="J182" s="89"/>
      <c r="K182" s="1"/>
      <c r="L182" s="89"/>
      <c r="M182" s="89"/>
    </row>
    <row r="183" spans="3:13" ht="60" thickBot="1" x14ac:dyDescent="0.8">
      <c r="C183" s="144" t="s">
        <v>13</v>
      </c>
      <c r="D183" s="145"/>
      <c r="E183" s="145"/>
      <c r="F183" s="145"/>
      <c r="G183" s="145"/>
      <c r="H183" s="145"/>
      <c r="I183" s="145"/>
      <c r="J183" s="145"/>
      <c r="K183" s="145"/>
      <c r="L183" s="145"/>
      <c r="M183" s="146"/>
    </row>
    <row r="184" spans="3:13" ht="59.25" customHeight="1" x14ac:dyDescent="0.25">
      <c r="C184" s="8"/>
      <c r="D184" s="2"/>
      <c r="E184" s="2"/>
      <c r="F184" s="2"/>
      <c r="G184" s="4"/>
      <c r="H184" s="4"/>
      <c r="I184" s="4"/>
      <c r="J184" s="4"/>
      <c r="K184" s="4"/>
      <c r="L184" s="4"/>
      <c r="M184" s="13"/>
    </row>
    <row r="185" spans="3:13" x14ac:dyDescent="0.25">
      <c r="C185" s="9"/>
      <c r="D185" s="3"/>
      <c r="E185" s="3"/>
      <c r="F185" s="3"/>
      <c r="G185" s="4"/>
      <c r="H185" s="4"/>
      <c r="I185" s="4"/>
      <c r="J185" s="4"/>
      <c r="K185" s="4"/>
      <c r="L185" s="4"/>
      <c r="M185" s="13"/>
    </row>
    <row r="186" spans="3:13" ht="15.75" x14ac:dyDescent="0.25">
      <c r="C186" s="67" t="s">
        <v>0</v>
      </c>
      <c r="D186" s="5"/>
      <c r="E186" s="5"/>
      <c r="F186" s="68" t="s">
        <v>1</v>
      </c>
      <c r="G186" s="6"/>
      <c r="H186" s="6"/>
      <c r="I186" s="6"/>
      <c r="J186" s="6"/>
      <c r="K186" s="6"/>
      <c r="L186" s="6"/>
      <c r="M186" s="14"/>
    </row>
    <row r="187" spans="3:13" ht="15.75" x14ac:dyDescent="0.25">
      <c r="C187" s="10" t="s">
        <v>20</v>
      </c>
      <c r="D187" s="5"/>
      <c r="E187" s="5"/>
      <c r="F187" s="17">
        <v>41774</v>
      </c>
      <c r="G187" s="6"/>
      <c r="H187" s="6"/>
      <c r="I187" s="6"/>
      <c r="J187" s="6"/>
      <c r="K187" s="6"/>
      <c r="L187" s="6"/>
      <c r="M187" s="14"/>
    </row>
    <row r="188" spans="3:13" ht="15.75" x14ac:dyDescent="0.25">
      <c r="C188" s="47" t="s">
        <v>54</v>
      </c>
      <c r="D188" s="48" t="s">
        <v>55</v>
      </c>
      <c r="E188" s="5"/>
      <c r="F188" s="5"/>
      <c r="G188" s="6"/>
      <c r="H188" s="6"/>
      <c r="I188" s="6"/>
      <c r="J188" s="6"/>
      <c r="K188" s="6"/>
      <c r="L188" s="6"/>
      <c r="M188" s="14"/>
    </row>
    <row r="189" spans="3:13" ht="15.75" x14ac:dyDescent="0.25">
      <c r="C189" s="147" t="s">
        <v>2</v>
      </c>
      <c r="D189" s="148"/>
      <c r="E189" s="149" t="s">
        <v>64</v>
      </c>
      <c r="F189" s="149"/>
      <c r="G189" s="6"/>
      <c r="H189" s="6"/>
      <c r="I189" s="6"/>
      <c r="J189" s="6"/>
      <c r="K189" s="6"/>
      <c r="L189" s="6"/>
      <c r="M189" s="14"/>
    </row>
    <row r="190" spans="3:13" ht="15.75" x14ac:dyDescent="0.25">
      <c r="C190" s="147" t="s">
        <v>3</v>
      </c>
      <c r="D190" s="148"/>
      <c r="E190" s="154">
        <v>1036648657</v>
      </c>
      <c r="F190" s="155"/>
      <c r="G190" s="6"/>
      <c r="H190" s="6"/>
      <c r="I190" s="6"/>
      <c r="J190" s="6"/>
      <c r="K190" s="6"/>
      <c r="L190" s="6"/>
      <c r="M190" s="14"/>
    </row>
    <row r="191" spans="3:13" ht="15.75" x14ac:dyDescent="0.25">
      <c r="C191" s="156" t="s">
        <v>4</v>
      </c>
      <c r="D191" s="157"/>
      <c r="E191" s="154" t="s">
        <v>57</v>
      </c>
      <c r="F191" s="155"/>
      <c r="G191" s="6"/>
      <c r="H191" s="6"/>
      <c r="I191" s="6"/>
      <c r="J191" s="6"/>
      <c r="K191" s="6"/>
      <c r="L191" s="6"/>
      <c r="M191" s="14"/>
    </row>
    <row r="192" spans="3:13" ht="16.5" thickBot="1" x14ac:dyDescent="0.3">
      <c r="C192" s="11"/>
      <c r="D192" s="6"/>
      <c r="E192" s="6"/>
      <c r="F192" s="6"/>
      <c r="G192" s="6"/>
      <c r="H192" s="6"/>
      <c r="I192" s="6"/>
      <c r="J192" s="6"/>
      <c r="K192" s="6"/>
      <c r="L192" s="6"/>
      <c r="M192" s="14"/>
    </row>
    <row r="193" spans="3:13" ht="60" customHeight="1" x14ac:dyDescent="0.25">
      <c r="C193" s="158" t="s">
        <v>5</v>
      </c>
      <c r="D193" s="159"/>
      <c r="E193" s="69" t="s">
        <v>6</v>
      </c>
      <c r="F193" s="150" t="s">
        <v>18</v>
      </c>
      <c r="G193" s="152" t="s">
        <v>8</v>
      </c>
      <c r="H193" s="152"/>
      <c r="I193" s="152"/>
      <c r="J193" s="152"/>
      <c r="K193" s="152"/>
      <c r="L193" s="152"/>
      <c r="M193" s="153"/>
    </row>
    <row r="194" spans="3:13" ht="15.75" customHeight="1" x14ac:dyDescent="0.25">
      <c r="C194" s="12" t="s">
        <v>17</v>
      </c>
      <c r="D194" s="7" t="s">
        <v>7</v>
      </c>
      <c r="E194" s="7" t="s">
        <v>7</v>
      </c>
      <c r="F194" s="151"/>
      <c r="G194" s="15" t="s">
        <v>9</v>
      </c>
      <c r="H194" s="15" t="s">
        <v>10</v>
      </c>
      <c r="I194" s="15" t="s">
        <v>11</v>
      </c>
      <c r="J194" s="15" t="s">
        <v>12</v>
      </c>
      <c r="K194" s="15" t="s">
        <v>14</v>
      </c>
      <c r="L194" s="15" t="s">
        <v>15</v>
      </c>
      <c r="M194" s="16" t="s">
        <v>16</v>
      </c>
    </row>
    <row r="195" spans="3:13" ht="15.75" x14ac:dyDescent="0.25">
      <c r="C195" s="31">
        <v>1</v>
      </c>
      <c r="D195" s="32">
        <v>7</v>
      </c>
      <c r="E195" s="32">
        <v>17</v>
      </c>
      <c r="F195" s="33">
        <v>8</v>
      </c>
      <c r="G195" s="33">
        <f>IF(E195&lt;=22,E195-F195-1-7,22-F195-1-7)</f>
        <v>1</v>
      </c>
      <c r="H195" s="33">
        <f t="shared" ref="H195:H209" si="14">IF(E195&gt;=22,(E195-22)+ IF(D195&lt;6,6-D195,0),0+IF(D195&lt;6,6-D195,0))</f>
        <v>0</v>
      </c>
      <c r="I195" s="33"/>
      <c r="J195" s="33"/>
      <c r="K195" s="33"/>
      <c r="L195" s="33"/>
      <c r="M195" s="34"/>
    </row>
    <row r="196" spans="3:13" ht="15.75" x14ac:dyDescent="0.25">
      <c r="C196" s="31">
        <v>2</v>
      </c>
      <c r="D196" s="32">
        <v>7</v>
      </c>
      <c r="E196" s="32">
        <v>24</v>
      </c>
      <c r="F196" s="33">
        <v>8</v>
      </c>
      <c r="G196" s="33">
        <f t="shared" ref="G196:G205" si="15">IF(E196&lt;=22,E196-F196-1-7,22-F196-1-7)</f>
        <v>6</v>
      </c>
      <c r="H196" s="33">
        <f t="shared" si="14"/>
        <v>2</v>
      </c>
      <c r="I196" s="33"/>
      <c r="J196" s="33"/>
      <c r="K196" s="33"/>
      <c r="L196" s="33"/>
      <c r="M196" s="34"/>
    </row>
    <row r="197" spans="3:13" ht="15.75" x14ac:dyDescent="0.25">
      <c r="C197" s="31">
        <v>3</v>
      </c>
      <c r="D197" s="32">
        <v>7</v>
      </c>
      <c r="E197" s="32">
        <v>20</v>
      </c>
      <c r="F197" s="33">
        <v>8</v>
      </c>
      <c r="G197" s="33">
        <f t="shared" si="15"/>
        <v>4</v>
      </c>
      <c r="H197" s="33">
        <f t="shared" si="14"/>
        <v>0</v>
      </c>
      <c r="I197" s="33"/>
      <c r="J197" s="33"/>
      <c r="K197" s="33"/>
      <c r="L197" s="33"/>
      <c r="M197" s="34"/>
    </row>
    <row r="198" spans="3:13" ht="15.75" x14ac:dyDescent="0.25">
      <c r="C198" s="31">
        <v>4</v>
      </c>
      <c r="D198" s="32">
        <v>7</v>
      </c>
      <c r="E198" s="32">
        <v>24</v>
      </c>
      <c r="F198" s="33">
        <v>8</v>
      </c>
      <c r="G198" s="33">
        <f t="shared" si="15"/>
        <v>6</v>
      </c>
      <c r="H198" s="33">
        <f t="shared" si="14"/>
        <v>2</v>
      </c>
      <c r="I198" s="33"/>
      <c r="J198" s="33"/>
      <c r="K198" s="33"/>
      <c r="L198" s="33"/>
      <c r="M198" s="34"/>
    </row>
    <row r="199" spans="3:13" ht="15.75" x14ac:dyDescent="0.25">
      <c r="C199" s="53">
        <v>5</v>
      </c>
      <c r="D199" s="54">
        <v>7</v>
      </c>
      <c r="E199" s="54">
        <v>17</v>
      </c>
      <c r="F199" s="55">
        <v>8</v>
      </c>
      <c r="G199" s="55">
        <f t="shared" si="15"/>
        <v>1</v>
      </c>
      <c r="H199" s="55">
        <f t="shared" si="14"/>
        <v>0</v>
      </c>
      <c r="I199" s="55"/>
      <c r="J199" s="55"/>
      <c r="K199" s="55">
        <f>+E199-D199</f>
        <v>10</v>
      </c>
      <c r="L199" s="55"/>
      <c r="M199" s="56"/>
    </row>
    <row r="200" spans="3:13" ht="15.75" x14ac:dyDescent="0.25">
      <c r="C200" s="31">
        <v>6</v>
      </c>
      <c r="D200" s="32">
        <v>7</v>
      </c>
      <c r="E200" s="32">
        <v>17</v>
      </c>
      <c r="F200" s="33">
        <v>8</v>
      </c>
      <c r="G200" s="33">
        <f t="shared" si="15"/>
        <v>1</v>
      </c>
      <c r="H200" s="33">
        <f t="shared" si="14"/>
        <v>0</v>
      </c>
      <c r="I200" s="33"/>
      <c r="J200" s="33"/>
      <c r="K200" s="33"/>
      <c r="L200" s="33"/>
      <c r="M200" s="34"/>
    </row>
    <row r="201" spans="3:13" ht="15.75" x14ac:dyDescent="0.25">
      <c r="C201" s="31">
        <v>7</v>
      </c>
      <c r="D201" s="32">
        <v>7</v>
      </c>
      <c r="E201" s="32">
        <v>20</v>
      </c>
      <c r="F201" s="33">
        <v>8</v>
      </c>
      <c r="G201" s="33">
        <f t="shared" si="15"/>
        <v>4</v>
      </c>
      <c r="H201" s="33">
        <f t="shared" si="14"/>
        <v>0</v>
      </c>
      <c r="I201" s="33"/>
      <c r="J201" s="33"/>
      <c r="K201" s="33"/>
      <c r="L201" s="33"/>
      <c r="M201" s="34"/>
    </row>
    <row r="202" spans="3:13" ht="15.75" x14ac:dyDescent="0.25">
      <c r="C202" s="31">
        <v>8</v>
      </c>
      <c r="D202" s="32">
        <v>7</v>
      </c>
      <c r="E202" s="32">
        <v>22</v>
      </c>
      <c r="F202" s="33">
        <v>8</v>
      </c>
      <c r="G202" s="33">
        <f t="shared" si="15"/>
        <v>6</v>
      </c>
      <c r="H202" s="33">
        <f t="shared" si="14"/>
        <v>0</v>
      </c>
      <c r="I202" s="33"/>
      <c r="J202" s="33"/>
      <c r="K202" s="33"/>
      <c r="L202" s="33"/>
      <c r="M202" s="34"/>
    </row>
    <row r="203" spans="3:13" ht="15.75" x14ac:dyDescent="0.25">
      <c r="C203" s="31">
        <v>9</v>
      </c>
      <c r="D203" s="32">
        <v>7</v>
      </c>
      <c r="E203" s="32">
        <v>23</v>
      </c>
      <c r="F203" s="33">
        <v>8</v>
      </c>
      <c r="G203" s="33">
        <f t="shared" si="15"/>
        <v>6</v>
      </c>
      <c r="H203" s="33">
        <f t="shared" si="14"/>
        <v>1</v>
      </c>
      <c r="I203" s="33"/>
      <c r="J203" s="33"/>
      <c r="K203" s="33"/>
      <c r="L203" s="33"/>
      <c r="M203" s="34"/>
    </row>
    <row r="204" spans="3:13" ht="15.75" x14ac:dyDescent="0.25">
      <c r="C204" s="31">
        <v>10</v>
      </c>
      <c r="D204" s="32">
        <v>7</v>
      </c>
      <c r="E204" s="32">
        <v>19</v>
      </c>
      <c r="F204" s="33">
        <v>8</v>
      </c>
      <c r="G204" s="33">
        <f t="shared" si="15"/>
        <v>3</v>
      </c>
      <c r="H204" s="33">
        <f t="shared" si="14"/>
        <v>0</v>
      </c>
      <c r="I204" s="33"/>
      <c r="J204" s="33"/>
      <c r="K204" s="33"/>
      <c r="L204" s="33"/>
      <c r="M204" s="34"/>
    </row>
    <row r="205" spans="3:13" ht="15.75" x14ac:dyDescent="0.25">
      <c r="C205" s="31">
        <v>11</v>
      </c>
      <c r="D205" s="32">
        <v>7</v>
      </c>
      <c r="E205" s="32">
        <v>21</v>
      </c>
      <c r="F205" s="33">
        <v>8</v>
      </c>
      <c r="G205" s="33">
        <f t="shared" si="15"/>
        <v>5</v>
      </c>
      <c r="H205" s="33">
        <f t="shared" si="14"/>
        <v>0</v>
      </c>
      <c r="I205" s="33"/>
      <c r="J205" s="33"/>
      <c r="K205" s="33"/>
      <c r="L205" s="33"/>
      <c r="M205" s="34"/>
    </row>
    <row r="206" spans="3:13" ht="15.75" x14ac:dyDescent="0.25">
      <c r="C206" s="73">
        <v>12</v>
      </c>
      <c r="D206" s="72">
        <v>7</v>
      </c>
      <c r="E206" s="72">
        <v>17</v>
      </c>
      <c r="F206" s="74">
        <v>8</v>
      </c>
      <c r="G206" s="74">
        <f>IF(E206&lt;=22,E206-F206-1-7,22-F206-1-7)</f>
        <v>1</v>
      </c>
      <c r="H206" s="74">
        <f t="shared" si="14"/>
        <v>0</v>
      </c>
      <c r="I206" s="74"/>
      <c r="J206" s="74"/>
      <c r="K206" s="74"/>
      <c r="L206" s="74"/>
      <c r="M206" s="75"/>
    </row>
    <row r="207" spans="3:13" ht="15.75" x14ac:dyDescent="0.25">
      <c r="C207" s="73">
        <v>13</v>
      </c>
      <c r="D207" s="72">
        <v>7</v>
      </c>
      <c r="E207" s="72">
        <v>17</v>
      </c>
      <c r="F207" s="74">
        <v>8</v>
      </c>
      <c r="G207" s="74">
        <f>IF(E207&lt;=22,E207-F207-1-7,22-F207-1-7)</f>
        <v>1</v>
      </c>
      <c r="H207" s="74">
        <f t="shared" si="14"/>
        <v>0</v>
      </c>
      <c r="I207" s="74"/>
      <c r="J207" s="74"/>
      <c r="K207" s="74"/>
      <c r="L207" s="74"/>
      <c r="M207" s="75"/>
    </row>
    <row r="208" spans="3:13" ht="15.75" x14ac:dyDescent="0.25">
      <c r="C208" s="31">
        <v>14</v>
      </c>
      <c r="D208" s="32">
        <v>7</v>
      </c>
      <c r="E208" s="32">
        <v>22</v>
      </c>
      <c r="F208" s="33">
        <v>8</v>
      </c>
      <c r="G208" s="33">
        <f t="shared" ref="G208:G209" si="16">IF(E208&lt;=22,E208-F208-1-7,22-F208-1-7)</f>
        <v>6</v>
      </c>
      <c r="H208" s="33">
        <f t="shared" si="14"/>
        <v>0</v>
      </c>
      <c r="I208" s="33"/>
      <c r="J208" s="57"/>
      <c r="K208" s="57"/>
      <c r="L208" s="33"/>
      <c r="M208" s="34"/>
    </row>
    <row r="209" spans="3:13" ht="15.75" x14ac:dyDescent="0.25">
      <c r="C209" s="31">
        <v>15</v>
      </c>
      <c r="D209" s="32">
        <v>7</v>
      </c>
      <c r="E209" s="32">
        <v>21</v>
      </c>
      <c r="F209" s="33">
        <v>8</v>
      </c>
      <c r="G209" s="33">
        <f t="shared" si="16"/>
        <v>5</v>
      </c>
      <c r="H209" s="33">
        <f t="shared" si="14"/>
        <v>0</v>
      </c>
      <c r="I209" s="33"/>
      <c r="J209" s="57"/>
      <c r="K209" s="57"/>
      <c r="L209" s="33"/>
      <c r="M209" s="34"/>
    </row>
    <row r="210" spans="3:13" ht="15.75" x14ac:dyDescent="0.25">
      <c r="C210" s="31">
        <v>16</v>
      </c>
      <c r="D210" s="32"/>
      <c r="E210" s="32"/>
      <c r="F210" s="33"/>
      <c r="G210" s="33"/>
      <c r="H210" s="33"/>
      <c r="I210" s="33"/>
      <c r="J210" s="33"/>
      <c r="K210" s="33"/>
      <c r="L210" s="33"/>
      <c r="M210" s="34"/>
    </row>
    <row r="211" spans="3:13" ht="15.75" x14ac:dyDescent="0.25">
      <c r="C211" s="31">
        <v>17</v>
      </c>
      <c r="D211" s="32"/>
      <c r="E211" s="32"/>
      <c r="F211" s="33"/>
      <c r="G211" s="33"/>
      <c r="H211" s="33"/>
      <c r="I211" s="33"/>
      <c r="J211" s="33"/>
      <c r="K211" s="33"/>
      <c r="L211" s="33"/>
      <c r="M211" s="34"/>
    </row>
    <row r="212" spans="3:13" ht="15.75" x14ac:dyDescent="0.25">
      <c r="C212" s="31">
        <v>18</v>
      </c>
      <c r="D212" s="32"/>
      <c r="E212" s="32"/>
      <c r="F212" s="33"/>
      <c r="G212" s="33"/>
      <c r="H212" s="33"/>
      <c r="I212" s="33"/>
      <c r="J212" s="33"/>
      <c r="K212" s="33"/>
      <c r="L212" s="33"/>
      <c r="M212" s="34"/>
    </row>
    <row r="213" spans="3:13" ht="15.75" x14ac:dyDescent="0.25">
      <c r="C213" s="31">
        <v>19</v>
      </c>
      <c r="D213" s="32"/>
      <c r="E213" s="32"/>
      <c r="F213" s="33"/>
      <c r="G213" s="33"/>
      <c r="H213" s="33"/>
      <c r="I213" s="33"/>
      <c r="J213" s="33"/>
      <c r="K213" s="33"/>
      <c r="L213" s="33"/>
      <c r="M213" s="34"/>
    </row>
    <row r="214" spans="3:13" ht="15.75" x14ac:dyDescent="0.25">
      <c r="C214" s="31">
        <v>20</v>
      </c>
      <c r="D214" s="32"/>
      <c r="E214" s="32"/>
      <c r="F214" s="33"/>
      <c r="G214" s="33"/>
      <c r="H214" s="33"/>
      <c r="I214" s="33"/>
      <c r="J214" s="33"/>
      <c r="K214" s="33"/>
      <c r="L214" s="33"/>
      <c r="M214" s="34"/>
    </row>
    <row r="215" spans="3:13" ht="15.75" x14ac:dyDescent="0.25">
      <c r="C215" s="31">
        <v>21</v>
      </c>
      <c r="D215" s="32"/>
      <c r="E215" s="32"/>
      <c r="F215" s="33"/>
      <c r="G215" s="33"/>
      <c r="H215" s="33"/>
      <c r="I215" s="33"/>
      <c r="J215" s="33"/>
      <c r="K215" s="33"/>
      <c r="L215" s="33"/>
      <c r="M215" s="34"/>
    </row>
    <row r="216" spans="3:13" ht="15.75" x14ac:dyDescent="0.25">
      <c r="C216" s="31">
        <v>22</v>
      </c>
      <c r="D216" s="32"/>
      <c r="E216" s="32"/>
      <c r="F216" s="33"/>
      <c r="G216" s="33"/>
      <c r="H216" s="33"/>
      <c r="I216" s="33"/>
      <c r="J216" s="33"/>
      <c r="K216" s="33"/>
      <c r="L216" s="33"/>
      <c r="M216" s="34"/>
    </row>
    <row r="217" spans="3:13" ht="15.75" x14ac:dyDescent="0.25">
      <c r="C217" s="31">
        <v>23</v>
      </c>
      <c r="D217" s="32"/>
      <c r="E217" s="32"/>
      <c r="F217" s="33"/>
      <c r="G217" s="33"/>
      <c r="H217" s="33"/>
      <c r="I217" s="33"/>
      <c r="J217" s="33"/>
      <c r="K217" s="33"/>
      <c r="L217" s="33"/>
      <c r="M217" s="34"/>
    </row>
    <row r="218" spans="3:13" ht="15.75" x14ac:dyDescent="0.25">
      <c r="C218" s="31">
        <v>24</v>
      </c>
      <c r="D218" s="32"/>
      <c r="E218" s="32"/>
      <c r="F218" s="33"/>
      <c r="G218" s="33"/>
      <c r="H218" s="33"/>
      <c r="I218" s="33"/>
      <c r="J218" s="33"/>
      <c r="K218" s="33"/>
      <c r="L218" s="33"/>
      <c r="M218" s="34"/>
    </row>
    <row r="219" spans="3:13" ht="15.75" x14ac:dyDescent="0.25">
      <c r="C219" s="31">
        <v>25</v>
      </c>
      <c r="D219" s="32"/>
      <c r="E219" s="32"/>
      <c r="F219" s="33"/>
      <c r="G219" s="33"/>
      <c r="H219" s="33"/>
      <c r="I219" s="33"/>
      <c r="J219" s="33"/>
      <c r="K219" s="33"/>
      <c r="L219" s="33"/>
      <c r="M219" s="34"/>
    </row>
    <row r="220" spans="3:13" ht="15.75" x14ac:dyDescent="0.25">
      <c r="C220" s="31">
        <v>26</v>
      </c>
      <c r="D220" s="32"/>
      <c r="E220" s="32"/>
      <c r="F220" s="33"/>
      <c r="G220" s="33"/>
      <c r="H220" s="33"/>
      <c r="I220" s="33"/>
      <c r="J220" s="33"/>
      <c r="K220" s="33"/>
      <c r="L220" s="33"/>
      <c r="M220" s="34"/>
    </row>
    <row r="221" spans="3:13" ht="15.75" x14ac:dyDescent="0.25">
      <c r="C221" s="31">
        <v>27</v>
      </c>
      <c r="D221" s="32"/>
      <c r="E221" s="32"/>
      <c r="F221" s="33"/>
      <c r="G221" s="33"/>
      <c r="H221" s="33"/>
      <c r="I221" s="33"/>
      <c r="J221" s="33"/>
      <c r="K221" s="33"/>
      <c r="L221" s="33"/>
      <c r="M221" s="34"/>
    </row>
    <row r="222" spans="3:13" ht="15.75" x14ac:dyDescent="0.25">
      <c r="C222" s="31">
        <v>28</v>
      </c>
      <c r="D222" s="32"/>
      <c r="E222" s="32"/>
      <c r="F222" s="33"/>
      <c r="G222" s="33"/>
      <c r="H222" s="33"/>
      <c r="I222" s="33"/>
      <c r="J222" s="33"/>
      <c r="K222" s="33"/>
      <c r="L222" s="33"/>
      <c r="M222" s="34"/>
    </row>
    <row r="223" spans="3:13" ht="15.75" x14ac:dyDescent="0.25">
      <c r="C223" s="31">
        <v>29</v>
      </c>
      <c r="D223" s="32"/>
      <c r="E223" s="58"/>
      <c r="F223" s="33"/>
      <c r="G223" s="33"/>
      <c r="H223" s="33"/>
      <c r="I223" s="59"/>
      <c r="J223" s="33"/>
      <c r="K223" s="33"/>
      <c r="L223" s="33"/>
      <c r="M223" s="34"/>
    </row>
    <row r="224" spans="3:13" ht="16.5" thickBot="1" x14ac:dyDescent="0.3">
      <c r="C224" s="36">
        <v>30</v>
      </c>
      <c r="D224" s="49"/>
      <c r="E224" s="50"/>
      <c r="F224" s="35"/>
      <c r="G224" s="35"/>
      <c r="H224" s="35"/>
      <c r="I224" s="51"/>
      <c r="J224" s="35"/>
      <c r="K224" s="35"/>
      <c r="L224" s="35"/>
      <c r="M224" s="52"/>
    </row>
    <row r="225" spans="2:13" ht="16.5" thickBot="1" x14ac:dyDescent="0.3">
      <c r="C225" s="61" t="s">
        <v>53</v>
      </c>
      <c r="D225" s="62"/>
      <c r="E225" s="63"/>
      <c r="F225" s="37">
        <f>F195+F196+F197+F198+F199+F200+F201+F202+F203+F204+F205+F206+F207+F208+F209</f>
        <v>120</v>
      </c>
      <c r="G225" s="38">
        <f>G195+G196+G197+G198+G200+G201+G202+G203+G204+G205+G206+G207+G208+G209</f>
        <v>55</v>
      </c>
      <c r="H225" s="39">
        <f>SUM(H195:H224)</f>
        <v>5</v>
      </c>
      <c r="I225" s="60">
        <f>I206+I207</f>
        <v>0</v>
      </c>
      <c r="J225" s="38"/>
      <c r="K225" s="38">
        <f>SUM(K199:K224)</f>
        <v>10</v>
      </c>
      <c r="L225" s="38"/>
      <c r="M225" s="39"/>
    </row>
    <row r="226" spans="2:13" ht="31.5" thickBot="1" x14ac:dyDescent="0.3">
      <c r="B226" s="1"/>
      <c r="C226" s="82" t="s">
        <v>62</v>
      </c>
      <c r="D226" s="81"/>
      <c r="E226" s="80"/>
      <c r="F226" s="83">
        <f>F225/8</f>
        <v>15</v>
      </c>
      <c r="G226" s="83"/>
      <c r="H226" s="83"/>
      <c r="I226" s="84"/>
      <c r="J226" s="84"/>
      <c r="K226" s="83"/>
      <c r="L226" s="79"/>
      <c r="M226" s="78"/>
    </row>
    <row r="227" spans="2:13" ht="15.75" thickBot="1" x14ac:dyDescent="0.3">
      <c r="C227" s="98"/>
      <c r="D227" s="1"/>
      <c r="E227" s="1"/>
      <c r="F227" s="1"/>
      <c r="G227" s="1"/>
      <c r="H227" s="1"/>
      <c r="I227" s="1"/>
      <c r="J227" s="1"/>
      <c r="K227" s="1"/>
      <c r="L227" s="1"/>
      <c r="M227" s="99"/>
    </row>
    <row r="228" spans="2:13" ht="60" thickBot="1" x14ac:dyDescent="0.8">
      <c r="C228" s="144" t="s">
        <v>13</v>
      </c>
      <c r="D228" s="145"/>
      <c r="E228" s="145"/>
      <c r="F228" s="145"/>
      <c r="G228" s="145"/>
      <c r="H228" s="145"/>
      <c r="I228" s="145"/>
      <c r="J228" s="145"/>
      <c r="K228" s="145"/>
      <c r="L228" s="145"/>
      <c r="M228" s="146"/>
    </row>
    <row r="229" spans="2:13" x14ac:dyDescent="0.25">
      <c r="C229" s="8"/>
      <c r="D229" s="2"/>
      <c r="E229" s="2"/>
      <c r="F229" s="2"/>
      <c r="G229" s="4"/>
      <c r="H229" s="4"/>
      <c r="I229" s="4"/>
      <c r="J229" s="4"/>
      <c r="K229" s="4"/>
      <c r="L229" s="4"/>
      <c r="M229" s="13"/>
    </row>
    <row r="230" spans="2:13" ht="59.25" customHeight="1" x14ac:dyDescent="0.25">
      <c r="C230" s="9"/>
      <c r="D230" s="3"/>
      <c r="E230" s="3"/>
      <c r="F230" s="3"/>
      <c r="G230" s="4"/>
      <c r="H230" s="4"/>
      <c r="I230" s="4"/>
      <c r="J230" s="4"/>
      <c r="K230" s="4"/>
      <c r="L230" s="4"/>
      <c r="M230" s="13"/>
    </row>
    <row r="231" spans="2:13" ht="15.75" x14ac:dyDescent="0.25">
      <c r="C231" s="67" t="s">
        <v>0</v>
      </c>
      <c r="D231" s="5"/>
      <c r="E231" s="5"/>
      <c r="F231" s="68" t="s">
        <v>1</v>
      </c>
      <c r="G231" s="6"/>
      <c r="H231" s="6"/>
      <c r="I231" s="6"/>
      <c r="J231" s="6"/>
      <c r="K231" s="6"/>
      <c r="L231" s="6"/>
      <c r="M231" s="14"/>
    </row>
    <row r="232" spans="2:13" ht="15.75" x14ac:dyDescent="0.25">
      <c r="C232" s="10" t="s">
        <v>20</v>
      </c>
      <c r="D232" s="5"/>
      <c r="E232" s="5"/>
      <c r="F232" s="17">
        <v>41774</v>
      </c>
      <c r="G232" s="6"/>
      <c r="H232" s="6"/>
      <c r="I232" s="6"/>
      <c r="J232" s="6"/>
      <c r="K232" s="6"/>
      <c r="L232" s="6"/>
      <c r="M232" s="14"/>
    </row>
    <row r="233" spans="2:13" ht="15.75" x14ac:dyDescent="0.25">
      <c r="C233" s="47" t="s">
        <v>54</v>
      </c>
      <c r="D233" s="48" t="s">
        <v>55</v>
      </c>
      <c r="E233" s="5"/>
      <c r="F233" s="5"/>
      <c r="G233" s="6"/>
      <c r="H233" s="6"/>
      <c r="I233" s="6"/>
      <c r="J233" s="6"/>
      <c r="K233" s="6"/>
      <c r="L233" s="6"/>
      <c r="M233" s="14"/>
    </row>
    <row r="234" spans="2:13" ht="15.75" x14ac:dyDescent="0.25">
      <c r="C234" s="147" t="s">
        <v>2</v>
      </c>
      <c r="D234" s="148"/>
      <c r="E234" s="149" t="s">
        <v>66</v>
      </c>
      <c r="F234" s="149"/>
      <c r="G234" s="6"/>
      <c r="H234" s="6"/>
      <c r="I234" s="6"/>
      <c r="J234" s="6"/>
      <c r="K234" s="6"/>
      <c r="L234" s="6"/>
      <c r="M234" s="14"/>
    </row>
    <row r="235" spans="2:13" ht="15.75" x14ac:dyDescent="0.25">
      <c r="C235" s="147" t="s">
        <v>3</v>
      </c>
      <c r="D235" s="148"/>
      <c r="E235" s="154">
        <v>1343648675</v>
      </c>
      <c r="F235" s="155"/>
      <c r="G235" s="6"/>
      <c r="H235" s="6"/>
      <c r="I235" s="6"/>
      <c r="J235" s="6"/>
      <c r="K235" s="6"/>
      <c r="L235" s="6"/>
      <c r="M235" s="14"/>
    </row>
    <row r="236" spans="2:13" ht="15.75" x14ac:dyDescent="0.25">
      <c r="C236" s="156" t="s">
        <v>4</v>
      </c>
      <c r="D236" s="157"/>
      <c r="E236" s="154" t="s">
        <v>57</v>
      </c>
      <c r="F236" s="155"/>
      <c r="G236" s="6"/>
      <c r="H236" s="6"/>
      <c r="I236" s="6"/>
      <c r="J236" s="6"/>
      <c r="K236" s="6"/>
      <c r="L236" s="6"/>
      <c r="M236" s="14"/>
    </row>
    <row r="237" spans="2:13" ht="16.5" thickBot="1" x14ac:dyDescent="0.3">
      <c r="C237" s="11"/>
      <c r="D237" s="6"/>
      <c r="E237" s="6"/>
      <c r="F237" s="6"/>
      <c r="G237" s="6"/>
      <c r="H237" s="6"/>
      <c r="I237" s="6"/>
      <c r="J237" s="6"/>
      <c r="K237" s="6"/>
      <c r="L237" s="6"/>
      <c r="M237" s="14"/>
    </row>
    <row r="238" spans="2:13" ht="63.75" customHeight="1" x14ac:dyDescent="0.25">
      <c r="C238" s="158" t="s">
        <v>5</v>
      </c>
      <c r="D238" s="159"/>
      <c r="E238" s="69" t="s">
        <v>6</v>
      </c>
      <c r="F238" s="150" t="s">
        <v>18</v>
      </c>
      <c r="G238" s="152" t="s">
        <v>8</v>
      </c>
      <c r="H238" s="152"/>
      <c r="I238" s="152"/>
      <c r="J238" s="152"/>
      <c r="K238" s="152"/>
      <c r="L238" s="152"/>
      <c r="M238" s="153"/>
    </row>
    <row r="239" spans="2:13" ht="47.25" x14ac:dyDescent="0.25">
      <c r="C239" s="12" t="s">
        <v>17</v>
      </c>
      <c r="D239" s="7" t="s">
        <v>7</v>
      </c>
      <c r="E239" s="7" t="s">
        <v>7</v>
      </c>
      <c r="F239" s="151"/>
      <c r="G239" s="15" t="s">
        <v>9</v>
      </c>
      <c r="H239" s="15" t="s">
        <v>10</v>
      </c>
      <c r="I239" s="15" t="s">
        <v>11</v>
      </c>
      <c r="J239" s="15" t="s">
        <v>12</v>
      </c>
      <c r="K239" s="15" t="s">
        <v>14</v>
      </c>
      <c r="L239" s="15" t="s">
        <v>15</v>
      </c>
      <c r="M239" s="16" t="s">
        <v>16</v>
      </c>
    </row>
    <row r="240" spans="2:13" ht="15.75" customHeight="1" x14ac:dyDescent="0.25">
      <c r="C240" s="31">
        <v>1</v>
      </c>
      <c r="D240" s="32">
        <v>7</v>
      </c>
      <c r="E240" s="32">
        <v>17</v>
      </c>
      <c r="F240" s="33">
        <v>8</v>
      </c>
      <c r="G240" s="33">
        <f>IF(E240&lt;=22,E240-F240-1-7,22-F240-1-7)</f>
        <v>1</v>
      </c>
      <c r="H240" s="33">
        <f>IF(E240&gt;=22,(E240-22)+ IF(D240&lt;6,6-D240,0),0+IF(D240&lt;6,6-D240,0))</f>
        <v>0</v>
      </c>
      <c r="I240" s="33"/>
      <c r="J240" s="33"/>
      <c r="K240" s="33"/>
      <c r="L240" s="33"/>
      <c r="M240" s="34"/>
    </row>
    <row r="241" spans="3:15" ht="15.75" x14ac:dyDescent="0.25">
      <c r="C241" s="31">
        <v>2</v>
      </c>
      <c r="D241" s="32">
        <v>7</v>
      </c>
      <c r="E241" s="32">
        <v>24</v>
      </c>
      <c r="F241" s="33">
        <v>8</v>
      </c>
      <c r="G241" s="33">
        <f t="shared" ref="G241:G244" si="17">IF(E241&lt;=22,E241-F241-1-7,22-F241-1-7)</f>
        <v>6</v>
      </c>
      <c r="H241" s="33">
        <f>IF(E241&gt;=22,(E241-22)+ IF(D241&lt;6,6-D241,0),0+IF(D241&lt;6,6-D241,0))</f>
        <v>2</v>
      </c>
      <c r="I241" s="33"/>
      <c r="J241" s="33"/>
      <c r="K241" s="33"/>
      <c r="L241" s="33"/>
      <c r="M241" s="34"/>
    </row>
    <row r="242" spans="3:15" ht="15.75" x14ac:dyDescent="0.25">
      <c r="C242" s="31">
        <v>3</v>
      </c>
      <c r="D242" s="32">
        <v>7</v>
      </c>
      <c r="E242" s="32">
        <v>20</v>
      </c>
      <c r="F242" s="33">
        <v>8</v>
      </c>
      <c r="G242" s="33">
        <f t="shared" si="17"/>
        <v>4</v>
      </c>
      <c r="H242" s="33">
        <f>IF(E242&gt;=22,(E242-22)+ IF(D242&lt;6,6-D242,0),0+IF(D242&lt;6,6-D242,0))</f>
        <v>0</v>
      </c>
      <c r="I242" s="33"/>
      <c r="J242" s="33"/>
      <c r="K242" s="33"/>
      <c r="L242" s="33"/>
      <c r="M242" s="34"/>
    </row>
    <row r="243" spans="3:15" ht="15.75" x14ac:dyDescent="0.25">
      <c r="C243" s="31">
        <v>4</v>
      </c>
      <c r="D243" s="32">
        <v>7</v>
      </c>
      <c r="E243" s="32">
        <v>24</v>
      </c>
      <c r="F243" s="33">
        <v>8</v>
      </c>
      <c r="G243" s="33">
        <f t="shared" si="17"/>
        <v>6</v>
      </c>
      <c r="H243" s="33">
        <f>IF(E243&gt;=22,(E243-22)+ IF(D243&lt;6,6-D243,0),0+IF(D243&lt;6,6-D243,0))</f>
        <v>2</v>
      </c>
      <c r="I243" s="33"/>
      <c r="J243" s="33"/>
      <c r="K243" s="33"/>
      <c r="L243" s="33"/>
      <c r="M243" s="34"/>
    </row>
    <row r="244" spans="3:15" ht="15.75" x14ac:dyDescent="0.25">
      <c r="C244" s="53">
        <v>5</v>
      </c>
      <c r="D244" s="54">
        <v>7</v>
      </c>
      <c r="E244" s="54">
        <v>17</v>
      </c>
      <c r="F244" s="55">
        <v>8</v>
      </c>
      <c r="G244" s="55">
        <f t="shared" si="17"/>
        <v>1</v>
      </c>
      <c r="H244" s="55">
        <f t="shared" ref="H244" si="18">IF(E244&gt;=22,(E244-22)+ IF(D244&lt;6,6-D244,0),0+IF(D244&lt;6,6-D244,0))</f>
        <v>0</v>
      </c>
      <c r="I244" s="55"/>
      <c r="J244" s="55"/>
      <c r="K244" s="55">
        <f>+E244-D244</f>
        <v>10</v>
      </c>
      <c r="L244" s="55"/>
      <c r="M244" s="56"/>
    </row>
    <row r="245" spans="3:15" ht="15.75" x14ac:dyDescent="0.25">
      <c r="C245" s="31">
        <v>6</v>
      </c>
      <c r="D245" s="32">
        <v>7</v>
      </c>
      <c r="E245" s="32">
        <v>17</v>
      </c>
      <c r="F245" s="33">
        <v>8</v>
      </c>
      <c r="G245" s="33">
        <f t="shared" ref="G245:G250" si="19">IF(E245&lt;=22,E245-F245-1-7,22-F245-1-7)</f>
        <v>1</v>
      </c>
      <c r="H245" s="33">
        <f t="shared" ref="H245:H252" si="20">IF(E245&gt;=22,(E245-22)+ IF(D245&lt;6,6-D245,0),0+IF(D245&lt;6,6-D245,0))</f>
        <v>0</v>
      </c>
      <c r="I245" s="33"/>
      <c r="J245" s="33"/>
      <c r="K245" s="33"/>
      <c r="L245" s="33"/>
      <c r="M245" s="34"/>
    </row>
    <row r="246" spans="3:15" ht="15.75" x14ac:dyDescent="0.25">
      <c r="C246" s="31">
        <v>7</v>
      </c>
      <c r="D246" s="32">
        <v>7</v>
      </c>
      <c r="E246" s="32">
        <v>20</v>
      </c>
      <c r="F246" s="33">
        <v>8</v>
      </c>
      <c r="G246" s="33">
        <f t="shared" si="19"/>
        <v>4</v>
      </c>
      <c r="H246" s="33">
        <f t="shared" si="20"/>
        <v>0</v>
      </c>
      <c r="I246" s="33"/>
      <c r="J246" s="33"/>
      <c r="K246" s="33"/>
      <c r="L246" s="33"/>
      <c r="M246" s="34"/>
    </row>
    <row r="247" spans="3:15" ht="15.75" x14ac:dyDescent="0.25">
      <c r="C247" s="31">
        <v>8</v>
      </c>
      <c r="D247" s="32">
        <v>7</v>
      </c>
      <c r="E247" s="32">
        <v>22</v>
      </c>
      <c r="F247" s="33">
        <v>8</v>
      </c>
      <c r="G247" s="33">
        <f t="shared" si="19"/>
        <v>6</v>
      </c>
      <c r="H247" s="33">
        <f t="shared" si="20"/>
        <v>0</v>
      </c>
      <c r="I247" s="33"/>
      <c r="J247" s="33"/>
      <c r="K247" s="33"/>
      <c r="L247" s="33"/>
      <c r="M247" s="34"/>
    </row>
    <row r="248" spans="3:15" ht="15.75" x14ac:dyDescent="0.25">
      <c r="C248" s="31">
        <v>9</v>
      </c>
      <c r="D248" s="32">
        <v>7</v>
      </c>
      <c r="E248" s="32">
        <v>23</v>
      </c>
      <c r="F248" s="33">
        <v>8</v>
      </c>
      <c r="G248" s="33">
        <f t="shared" si="19"/>
        <v>6</v>
      </c>
      <c r="H248" s="33">
        <f t="shared" si="20"/>
        <v>1</v>
      </c>
      <c r="I248" s="33"/>
      <c r="J248" s="33"/>
      <c r="K248" s="33"/>
      <c r="L248" s="33"/>
      <c r="M248" s="34"/>
    </row>
    <row r="249" spans="3:15" ht="15.75" x14ac:dyDescent="0.25">
      <c r="C249" s="31">
        <v>10</v>
      </c>
      <c r="D249" s="32">
        <v>7</v>
      </c>
      <c r="E249" s="32">
        <v>19</v>
      </c>
      <c r="F249" s="33">
        <v>8</v>
      </c>
      <c r="G249" s="33">
        <f t="shared" si="19"/>
        <v>3</v>
      </c>
      <c r="H249" s="33">
        <f t="shared" si="20"/>
        <v>0</v>
      </c>
      <c r="I249" s="33"/>
      <c r="J249" s="33"/>
      <c r="K249" s="33"/>
      <c r="L249" s="33"/>
      <c r="M249" s="34"/>
    </row>
    <row r="250" spans="3:15" ht="15.75" x14ac:dyDescent="0.25">
      <c r="C250" s="31">
        <v>11</v>
      </c>
      <c r="D250" s="32">
        <v>7</v>
      </c>
      <c r="E250" s="32">
        <v>21</v>
      </c>
      <c r="F250" s="33">
        <v>8</v>
      </c>
      <c r="G250" s="33">
        <f t="shared" si="19"/>
        <v>5</v>
      </c>
      <c r="H250" s="33">
        <f t="shared" si="20"/>
        <v>0</v>
      </c>
      <c r="I250" s="33"/>
      <c r="J250" s="33"/>
      <c r="K250" s="33"/>
      <c r="L250" s="33"/>
      <c r="M250" s="34"/>
      <c r="N250" s="89"/>
      <c r="O250" s="89"/>
    </row>
    <row r="251" spans="3:15" ht="15.75" x14ac:dyDescent="0.25">
      <c r="C251" s="73">
        <v>12</v>
      </c>
      <c r="D251" s="72">
        <v>7</v>
      </c>
      <c r="E251" s="72">
        <v>17</v>
      </c>
      <c r="F251" s="74">
        <v>8</v>
      </c>
      <c r="G251" s="74">
        <f>IF(E251&lt;=22,E251-F251-1-7,22-F251-1-7)</f>
        <v>1</v>
      </c>
      <c r="H251" s="74">
        <f t="shared" si="20"/>
        <v>0</v>
      </c>
      <c r="I251" s="74"/>
      <c r="J251" s="74"/>
      <c r="K251" s="74"/>
      <c r="L251" s="74"/>
      <c r="M251" s="75"/>
      <c r="N251" s="89"/>
      <c r="O251" s="89"/>
    </row>
    <row r="252" spans="3:15" ht="15.75" x14ac:dyDescent="0.25">
      <c r="C252" s="73">
        <v>13</v>
      </c>
      <c r="D252" s="72">
        <v>7</v>
      </c>
      <c r="E252" s="72">
        <v>17</v>
      </c>
      <c r="F252" s="74">
        <v>8</v>
      </c>
      <c r="G252" s="74">
        <f>IF(E252&lt;=22,E252-F252-1-7,22-F252-1-7)</f>
        <v>1</v>
      </c>
      <c r="H252" s="74">
        <f t="shared" si="20"/>
        <v>0</v>
      </c>
      <c r="I252" s="74"/>
      <c r="J252" s="74"/>
      <c r="K252" s="74"/>
      <c r="L252" s="74"/>
      <c r="M252" s="75"/>
    </row>
    <row r="253" spans="3:15" ht="15.75" x14ac:dyDescent="0.25">
      <c r="C253" s="31">
        <v>14</v>
      </c>
      <c r="D253" s="32">
        <v>7</v>
      </c>
      <c r="E253" s="32">
        <v>22</v>
      </c>
      <c r="F253" s="33">
        <v>8</v>
      </c>
      <c r="G253" s="33">
        <f t="shared" ref="G253:G254" si="21">IF(E253&lt;=22,E253-F253-1-7,22-F253-1-7)</f>
        <v>6</v>
      </c>
      <c r="H253" s="33">
        <f>IF(E253&gt;=22,(E253-22)+ IF(D253&lt;6,6-D253,0),0+IF(D253&lt;6,6-D253,0))</f>
        <v>0</v>
      </c>
      <c r="I253" s="33"/>
      <c r="J253" s="57"/>
      <c r="K253" s="57"/>
      <c r="L253" s="33"/>
      <c r="M253" s="34"/>
    </row>
    <row r="254" spans="3:15" ht="15.75" x14ac:dyDescent="0.25">
      <c r="C254" s="31">
        <v>15</v>
      </c>
      <c r="D254" s="32">
        <v>7</v>
      </c>
      <c r="E254" s="32">
        <v>21</v>
      </c>
      <c r="F254" s="33">
        <v>8</v>
      </c>
      <c r="G254" s="33">
        <f t="shared" si="21"/>
        <v>5</v>
      </c>
      <c r="H254" s="33">
        <f>IF(E254&gt;=22,(E254-22)+ IF(D254&lt;6,6-D254,0),0+IF(D254&lt;6,6-D254,0))</f>
        <v>0</v>
      </c>
      <c r="I254" s="33"/>
      <c r="J254" s="57"/>
      <c r="K254" s="57"/>
      <c r="L254" s="33"/>
      <c r="M254" s="34"/>
    </row>
    <row r="255" spans="3:15" ht="15.75" x14ac:dyDescent="0.25">
      <c r="C255" s="31">
        <v>16</v>
      </c>
      <c r="D255" s="32"/>
      <c r="E255" s="32"/>
      <c r="F255" s="33"/>
      <c r="G255" s="33"/>
      <c r="H255" s="33"/>
      <c r="I255" s="33"/>
      <c r="J255" s="33"/>
      <c r="K255" s="33"/>
      <c r="L255" s="33"/>
      <c r="M255" s="34"/>
    </row>
    <row r="256" spans="3:15" ht="15.75" x14ac:dyDescent="0.25">
      <c r="C256" s="31">
        <v>17</v>
      </c>
      <c r="D256" s="32"/>
      <c r="E256" s="32"/>
      <c r="F256" s="33"/>
      <c r="G256" s="33"/>
      <c r="H256" s="33"/>
      <c r="I256" s="33"/>
      <c r="J256" s="33"/>
      <c r="K256" s="33"/>
      <c r="L256" s="33"/>
      <c r="M256" s="34"/>
    </row>
    <row r="257" spans="3:13" ht="15.75" x14ac:dyDescent="0.25">
      <c r="C257" s="31">
        <v>18</v>
      </c>
      <c r="D257" s="32"/>
      <c r="E257" s="32"/>
      <c r="F257" s="33"/>
      <c r="G257" s="33"/>
      <c r="H257" s="33"/>
      <c r="I257" s="33"/>
      <c r="J257" s="33"/>
      <c r="K257" s="33"/>
      <c r="L257" s="33"/>
      <c r="M257" s="34"/>
    </row>
    <row r="258" spans="3:13" ht="15.75" x14ac:dyDescent="0.25">
      <c r="C258" s="31">
        <v>19</v>
      </c>
      <c r="D258" s="32"/>
      <c r="E258" s="32"/>
      <c r="F258" s="33"/>
      <c r="G258" s="33"/>
      <c r="H258" s="33"/>
      <c r="I258" s="33"/>
      <c r="J258" s="33"/>
      <c r="K258" s="33"/>
      <c r="L258" s="33"/>
      <c r="M258" s="34"/>
    </row>
    <row r="259" spans="3:13" ht="15.75" x14ac:dyDescent="0.25">
      <c r="C259" s="31">
        <v>20</v>
      </c>
      <c r="D259" s="32"/>
      <c r="E259" s="32"/>
      <c r="F259" s="33"/>
      <c r="G259" s="33"/>
      <c r="H259" s="33"/>
      <c r="I259" s="33"/>
      <c r="J259" s="33"/>
      <c r="K259" s="33"/>
      <c r="L259" s="33"/>
      <c r="M259" s="34"/>
    </row>
    <row r="260" spans="3:13" ht="15.75" x14ac:dyDescent="0.25">
      <c r="C260" s="31">
        <v>21</v>
      </c>
      <c r="D260" s="32"/>
      <c r="E260" s="32"/>
      <c r="F260" s="33"/>
      <c r="G260" s="33"/>
      <c r="H260" s="33"/>
      <c r="I260" s="33"/>
      <c r="J260" s="33"/>
      <c r="K260" s="33"/>
      <c r="L260" s="33"/>
      <c r="M260" s="34"/>
    </row>
    <row r="261" spans="3:13" ht="15.75" x14ac:dyDescent="0.25">
      <c r="C261" s="31">
        <v>22</v>
      </c>
      <c r="D261" s="32"/>
      <c r="E261" s="32"/>
      <c r="F261" s="33"/>
      <c r="G261" s="33"/>
      <c r="H261" s="33"/>
      <c r="I261" s="33"/>
      <c r="J261" s="33"/>
      <c r="K261" s="33"/>
      <c r="L261" s="33"/>
      <c r="M261" s="34"/>
    </row>
    <row r="262" spans="3:13" ht="15.75" x14ac:dyDescent="0.25">
      <c r="C262" s="31">
        <v>23</v>
      </c>
      <c r="D262" s="32"/>
      <c r="E262" s="32"/>
      <c r="F262" s="33"/>
      <c r="G262" s="33"/>
      <c r="H262" s="33"/>
      <c r="I262" s="33"/>
      <c r="J262" s="33"/>
      <c r="K262" s="33"/>
      <c r="L262" s="33"/>
      <c r="M262" s="34"/>
    </row>
    <row r="263" spans="3:13" ht="15.75" x14ac:dyDescent="0.25">
      <c r="C263" s="31">
        <v>24</v>
      </c>
      <c r="D263" s="32"/>
      <c r="E263" s="32"/>
      <c r="F263" s="33"/>
      <c r="G263" s="33"/>
      <c r="H263" s="33"/>
      <c r="I263" s="33"/>
      <c r="J263" s="33"/>
      <c r="K263" s="33"/>
      <c r="L263" s="33"/>
      <c r="M263" s="34"/>
    </row>
    <row r="264" spans="3:13" ht="15.75" x14ac:dyDescent="0.25">
      <c r="C264" s="31">
        <v>25</v>
      </c>
      <c r="D264" s="32"/>
      <c r="E264" s="32"/>
      <c r="F264" s="33"/>
      <c r="G264" s="33"/>
      <c r="H264" s="33"/>
      <c r="I264" s="33"/>
      <c r="J264" s="33"/>
      <c r="K264" s="33"/>
      <c r="L264" s="33"/>
      <c r="M264" s="34"/>
    </row>
    <row r="265" spans="3:13" ht="15.75" x14ac:dyDescent="0.25">
      <c r="C265" s="31">
        <v>26</v>
      </c>
      <c r="D265" s="32"/>
      <c r="E265" s="32"/>
      <c r="F265" s="33"/>
      <c r="G265" s="33"/>
      <c r="H265" s="33"/>
      <c r="I265" s="33"/>
      <c r="J265" s="33"/>
      <c r="K265" s="33"/>
      <c r="L265" s="33"/>
      <c r="M265" s="34"/>
    </row>
    <row r="266" spans="3:13" ht="15.75" x14ac:dyDescent="0.25">
      <c r="C266" s="31">
        <v>27</v>
      </c>
      <c r="D266" s="32"/>
      <c r="E266" s="32"/>
      <c r="F266" s="33"/>
      <c r="G266" s="33"/>
      <c r="H266" s="33"/>
      <c r="I266" s="33"/>
      <c r="J266" s="33"/>
      <c r="K266" s="33"/>
      <c r="L266" s="33"/>
      <c r="M266" s="34"/>
    </row>
    <row r="267" spans="3:13" ht="15.75" x14ac:dyDescent="0.25">
      <c r="C267" s="31">
        <v>28</v>
      </c>
      <c r="D267" s="32"/>
      <c r="E267" s="32"/>
      <c r="F267" s="33"/>
      <c r="G267" s="33"/>
      <c r="H267" s="33"/>
      <c r="I267" s="33"/>
      <c r="J267" s="33"/>
      <c r="K267" s="33"/>
      <c r="L267" s="33"/>
      <c r="M267" s="34"/>
    </row>
    <row r="268" spans="3:13" ht="15.75" x14ac:dyDescent="0.25">
      <c r="C268" s="31">
        <v>29</v>
      </c>
      <c r="D268" s="32"/>
      <c r="E268" s="58"/>
      <c r="F268" s="33"/>
      <c r="G268" s="33"/>
      <c r="H268" s="33"/>
      <c r="I268" s="59"/>
      <c r="J268" s="33"/>
      <c r="K268" s="33"/>
      <c r="L268" s="33"/>
      <c r="M268" s="34"/>
    </row>
    <row r="269" spans="3:13" ht="16.5" thickBot="1" x14ac:dyDescent="0.3">
      <c r="C269" s="36">
        <v>30</v>
      </c>
      <c r="D269" s="49"/>
      <c r="E269" s="50"/>
      <c r="F269" s="35"/>
      <c r="G269" s="35"/>
      <c r="H269" s="35"/>
      <c r="I269" s="51"/>
      <c r="J269" s="35"/>
      <c r="K269" s="35"/>
      <c r="L269" s="35"/>
      <c r="M269" s="52"/>
    </row>
    <row r="270" spans="3:13" ht="16.5" thickBot="1" x14ac:dyDescent="0.3">
      <c r="C270" s="61" t="s">
        <v>53</v>
      </c>
      <c r="D270" s="62"/>
      <c r="E270" s="63"/>
      <c r="F270" s="37">
        <f>F240+F241+F242+F243+F244+F245+F246+F247+F248+F249+F250+F251+F252+F253+F254</f>
        <v>120</v>
      </c>
      <c r="G270" s="38">
        <f>G240+G241+G242+G243+G245+G246+G247+G248+G249+G250+G251+G252+G253+G254</f>
        <v>55</v>
      </c>
      <c r="H270" s="39">
        <f>SUM(H240:H269)</f>
        <v>5</v>
      </c>
      <c r="I270" s="60"/>
      <c r="J270" s="38"/>
      <c r="K270" s="38">
        <f>SUM(K244:K269)</f>
        <v>10</v>
      </c>
      <c r="L270" s="38"/>
      <c r="M270" s="39"/>
    </row>
    <row r="271" spans="3:13" ht="31.5" thickBot="1" x14ac:dyDescent="0.3">
      <c r="C271" s="82" t="s">
        <v>62</v>
      </c>
      <c r="D271" s="81"/>
      <c r="E271" s="80"/>
      <c r="F271" s="83">
        <f>F270/8</f>
        <v>15</v>
      </c>
      <c r="G271" s="83"/>
      <c r="H271" s="83"/>
      <c r="I271" s="84"/>
      <c r="J271" s="84"/>
      <c r="K271" s="83"/>
      <c r="L271" s="79"/>
      <c r="M271" s="78"/>
    </row>
    <row r="272" spans="3:13" ht="15.75" thickBot="1" x14ac:dyDescent="0.3">
      <c r="C272" s="98"/>
      <c r="D272" s="1"/>
      <c r="E272" s="1"/>
      <c r="F272" s="1"/>
      <c r="G272" s="1"/>
      <c r="H272" s="1"/>
      <c r="I272" s="1"/>
      <c r="J272" s="1"/>
      <c r="K272" s="1"/>
      <c r="L272" s="1"/>
      <c r="M272" s="99"/>
    </row>
    <row r="273" spans="3:13" ht="60" thickBot="1" x14ac:dyDescent="0.8">
      <c r="C273" s="144" t="s">
        <v>13</v>
      </c>
      <c r="D273" s="145"/>
      <c r="E273" s="145"/>
      <c r="F273" s="145"/>
      <c r="G273" s="145"/>
      <c r="H273" s="145"/>
      <c r="I273" s="145"/>
      <c r="J273" s="145"/>
      <c r="K273" s="145"/>
      <c r="L273" s="145"/>
      <c r="M273" s="146"/>
    </row>
    <row r="274" spans="3:13" x14ac:dyDescent="0.25">
      <c r="C274" s="8"/>
      <c r="D274" s="2"/>
      <c r="E274" s="2"/>
      <c r="F274" s="2"/>
      <c r="G274" s="4"/>
      <c r="H274" s="4"/>
      <c r="I274" s="4"/>
      <c r="J274" s="4"/>
      <c r="K274" s="4"/>
      <c r="L274" s="4"/>
      <c r="M274" s="13"/>
    </row>
    <row r="275" spans="3:13" ht="59.25" customHeight="1" x14ac:dyDescent="0.25">
      <c r="C275" s="9"/>
      <c r="D275" s="3"/>
      <c r="E275" s="3"/>
      <c r="F275" s="3"/>
      <c r="G275" s="4"/>
      <c r="H275" s="4"/>
      <c r="I275" s="4"/>
      <c r="J275" s="4"/>
      <c r="K275" s="4"/>
      <c r="L275" s="4"/>
      <c r="M275" s="13"/>
    </row>
    <row r="276" spans="3:13" ht="15.75" x14ac:dyDescent="0.25">
      <c r="C276" s="67" t="s">
        <v>0</v>
      </c>
      <c r="D276" s="5"/>
      <c r="E276" s="5"/>
      <c r="F276" s="68" t="s">
        <v>1</v>
      </c>
      <c r="G276" s="6"/>
      <c r="H276" s="6"/>
      <c r="I276" s="6"/>
      <c r="J276" s="6"/>
      <c r="K276" s="6"/>
      <c r="L276" s="6"/>
      <c r="M276" s="14"/>
    </row>
    <row r="277" spans="3:13" ht="15.75" x14ac:dyDescent="0.25">
      <c r="C277" s="10" t="s">
        <v>20</v>
      </c>
      <c r="D277" s="5"/>
      <c r="E277" s="5"/>
      <c r="F277" s="17">
        <v>41774</v>
      </c>
      <c r="G277" s="6"/>
      <c r="H277" s="6"/>
      <c r="I277" s="6"/>
      <c r="J277" s="6"/>
      <c r="K277" s="6"/>
      <c r="L277" s="6"/>
      <c r="M277" s="14"/>
    </row>
    <row r="278" spans="3:13" ht="15.75" x14ac:dyDescent="0.25">
      <c r="C278" s="47" t="s">
        <v>54</v>
      </c>
      <c r="D278" s="48" t="s">
        <v>55</v>
      </c>
      <c r="E278" s="5"/>
      <c r="F278" s="5"/>
      <c r="G278" s="6"/>
      <c r="H278" s="6"/>
      <c r="I278" s="6"/>
      <c r="J278" s="6"/>
      <c r="K278" s="6"/>
      <c r="L278" s="6"/>
      <c r="M278" s="14"/>
    </row>
    <row r="279" spans="3:13" ht="15.75" x14ac:dyDescent="0.25">
      <c r="C279" s="147" t="s">
        <v>2</v>
      </c>
      <c r="D279" s="148"/>
      <c r="E279" s="149" t="s">
        <v>67</v>
      </c>
      <c r="F279" s="149"/>
      <c r="G279" s="6"/>
      <c r="H279" s="6"/>
      <c r="I279" s="6"/>
      <c r="J279" s="6"/>
      <c r="K279" s="6"/>
      <c r="L279" s="6"/>
      <c r="M279" s="14"/>
    </row>
    <row r="280" spans="3:13" ht="15.75" x14ac:dyDescent="0.25">
      <c r="C280" s="147" t="s">
        <v>3</v>
      </c>
      <c r="D280" s="148"/>
      <c r="E280" s="154">
        <v>43863321</v>
      </c>
      <c r="F280" s="155"/>
      <c r="G280" s="6"/>
      <c r="H280" s="6"/>
      <c r="I280" s="6"/>
      <c r="J280" s="6"/>
      <c r="K280" s="6"/>
      <c r="L280" s="6"/>
      <c r="M280" s="14"/>
    </row>
    <row r="281" spans="3:13" ht="15.75" x14ac:dyDescent="0.25">
      <c r="C281" s="156" t="s">
        <v>4</v>
      </c>
      <c r="D281" s="157"/>
      <c r="E281" s="154" t="s">
        <v>57</v>
      </c>
      <c r="F281" s="155"/>
      <c r="G281" s="6"/>
      <c r="H281" s="6"/>
      <c r="I281" s="6"/>
      <c r="J281" s="6"/>
      <c r="K281" s="6"/>
      <c r="L281" s="6"/>
      <c r="M281" s="14"/>
    </row>
    <row r="282" spans="3:13" ht="16.5" thickBot="1" x14ac:dyDescent="0.3">
      <c r="C282" s="11"/>
      <c r="D282" s="6"/>
      <c r="E282" s="6"/>
      <c r="F282" s="6"/>
      <c r="G282" s="6"/>
      <c r="H282" s="6"/>
      <c r="I282" s="6"/>
      <c r="J282" s="6"/>
      <c r="K282" s="6"/>
      <c r="L282" s="6"/>
      <c r="M282" s="14"/>
    </row>
    <row r="283" spans="3:13" ht="15.75" x14ac:dyDescent="0.25">
      <c r="C283" s="158" t="s">
        <v>5</v>
      </c>
      <c r="D283" s="159"/>
      <c r="E283" s="69" t="s">
        <v>6</v>
      </c>
      <c r="F283" s="150" t="s">
        <v>18</v>
      </c>
      <c r="G283" s="152" t="s">
        <v>8</v>
      </c>
      <c r="H283" s="152"/>
      <c r="I283" s="152"/>
      <c r="J283" s="152"/>
      <c r="K283" s="152"/>
      <c r="L283" s="152"/>
      <c r="M283" s="153"/>
    </row>
    <row r="284" spans="3:13" ht="47.25" x14ac:dyDescent="0.25">
      <c r="C284" s="12" t="s">
        <v>17</v>
      </c>
      <c r="D284" s="7" t="s">
        <v>7</v>
      </c>
      <c r="E284" s="7" t="s">
        <v>7</v>
      </c>
      <c r="F284" s="151"/>
      <c r="G284" s="15" t="s">
        <v>9</v>
      </c>
      <c r="H284" s="15" t="s">
        <v>10</v>
      </c>
      <c r="I284" s="15" t="s">
        <v>11</v>
      </c>
      <c r="J284" s="15" t="s">
        <v>12</v>
      </c>
      <c r="K284" s="15" t="s">
        <v>14</v>
      </c>
      <c r="L284" s="15" t="s">
        <v>15</v>
      </c>
      <c r="M284" s="16" t="s">
        <v>16</v>
      </c>
    </row>
    <row r="285" spans="3:13" ht="15.75" customHeight="1" x14ac:dyDescent="0.25">
      <c r="C285" s="31">
        <v>1</v>
      </c>
      <c r="D285" s="32">
        <v>7</v>
      </c>
      <c r="E285" s="32">
        <v>17</v>
      </c>
      <c r="F285" s="33">
        <v>8</v>
      </c>
      <c r="G285" s="33">
        <f>IF(E285&lt;=22,E285-F285-1-7,22-F285-1-7)</f>
        <v>1</v>
      </c>
      <c r="H285" s="33">
        <f>IF(E285&gt;=22,(E285-22)+ IF(D285&lt;6,6-D285,0),0+IF(D285&lt;6,6-D285,0))</f>
        <v>0</v>
      </c>
      <c r="I285" s="33"/>
      <c r="J285" s="33"/>
      <c r="K285" s="33"/>
      <c r="L285" s="33"/>
      <c r="M285" s="34"/>
    </row>
    <row r="286" spans="3:13" ht="15.75" x14ac:dyDescent="0.25">
      <c r="C286" s="31">
        <v>2</v>
      </c>
      <c r="D286" s="32">
        <v>7</v>
      </c>
      <c r="E286" s="32">
        <v>24</v>
      </c>
      <c r="F286" s="33">
        <v>8</v>
      </c>
      <c r="G286" s="33">
        <f t="shared" ref="G286:G289" si="22">IF(E286&lt;=22,E286-F286-1-7,22-F286-1-7)</f>
        <v>6</v>
      </c>
      <c r="H286" s="33">
        <f>IF(E286&gt;=22,(E286-22)+ IF(D286&lt;6,6-D286,0),0+IF(D286&lt;6,6-D286,0))</f>
        <v>2</v>
      </c>
      <c r="I286" s="33"/>
      <c r="J286" s="33"/>
      <c r="K286" s="33"/>
      <c r="L286" s="33"/>
      <c r="M286" s="34"/>
    </row>
    <row r="287" spans="3:13" ht="15.75" x14ac:dyDescent="0.25">
      <c r="C287" s="31">
        <v>3</v>
      </c>
      <c r="D287" s="32">
        <v>7</v>
      </c>
      <c r="E287" s="32">
        <v>20</v>
      </c>
      <c r="F287" s="33">
        <v>8</v>
      </c>
      <c r="G287" s="33">
        <f t="shared" si="22"/>
        <v>4</v>
      </c>
      <c r="H287" s="33">
        <f>IF(E287&gt;=22,(E287-22)+ IF(D287&lt;6,6-D287,0),0+IF(D287&lt;6,6-D287,0))</f>
        <v>0</v>
      </c>
      <c r="I287" s="33"/>
      <c r="J287" s="33"/>
      <c r="K287" s="33"/>
      <c r="L287" s="33"/>
      <c r="M287" s="34"/>
    </row>
    <row r="288" spans="3:13" ht="15.75" x14ac:dyDescent="0.25">
      <c r="C288" s="31">
        <v>4</v>
      </c>
      <c r="D288" s="32">
        <v>7</v>
      </c>
      <c r="E288" s="32">
        <v>24</v>
      </c>
      <c r="F288" s="33">
        <v>8</v>
      </c>
      <c r="G288" s="33">
        <f t="shared" si="22"/>
        <v>6</v>
      </c>
      <c r="H288" s="33">
        <f>IF(E288&gt;=22,(E288-22)+ IF(D288&lt;6,6-D288,0),0+IF(D288&lt;6,6-D288,0))</f>
        <v>2</v>
      </c>
      <c r="I288" s="33"/>
      <c r="J288" s="33"/>
      <c r="K288" s="33"/>
      <c r="L288" s="33"/>
      <c r="M288" s="34"/>
    </row>
    <row r="289" spans="3:13" ht="15.75" x14ac:dyDescent="0.25">
      <c r="C289" s="53">
        <v>5</v>
      </c>
      <c r="D289" s="54">
        <v>7</v>
      </c>
      <c r="E289" s="54">
        <v>17</v>
      </c>
      <c r="F289" s="55">
        <v>8</v>
      </c>
      <c r="G289" s="55">
        <f t="shared" si="22"/>
        <v>1</v>
      </c>
      <c r="H289" s="55">
        <f t="shared" ref="H289" si="23">IF(E289&gt;=22,(E289-22)+ IF(D289&lt;6,6-D289,0),0+IF(D289&lt;6,6-D289,0))</f>
        <v>0</v>
      </c>
      <c r="I289" s="55"/>
      <c r="J289" s="55"/>
      <c r="K289" s="55">
        <f>+E289-D289</f>
        <v>10</v>
      </c>
      <c r="L289" s="55"/>
      <c r="M289" s="56"/>
    </row>
    <row r="290" spans="3:13" ht="15.75" x14ac:dyDescent="0.25">
      <c r="C290" s="31">
        <v>6</v>
      </c>
      <c r="D290" s="32">
        <v>7</v>
      </c>
      <c r="E290" s="32">
        <v>17</v>
      </c>
      <c r="F290" s="33">
        <v>8</v>
      </c>
      <c r="G290" s="33">
        <f t="shared" ref="G290:G295" si="24">IF(E290&lt;=22,E290-F290-1-7,22-F290-1-7)</f>
        <v>1</v>
      </c>
      <c r="H290" s="33">
        <f t="shared" ref="H290:H297" si="25">IF(E290&gt;=22,(E290-22)+ IF(D290&lt;6,6-D290,0),0+IF(D290&lt;6,6-D290,0))</f>
        <v>0</v>
      </c>
      <c r="I290" s="33"/>
      <c r="J290" s="33"/>
      <c r="K290" s="33"/>
      <c r="L290" s="33"/>
      <c r="M290" s="34"/>
    </row>
    <row r="291" spans="3:13" ht="15.75" x14ac:dyDescent="0.25">
      <c r="C291" s="31">
        <v>7</v>
      </c>
      <c r="D291" s="32">
        <v>7</v>
      </c>
      <c r="E291" s="32">
        <v>20</v>
      </c>
      <c r="F291" s="33">
        <v>8</v>
      </c>
      <c r="G291" s="33">
        <f t="shared" si="24"/>
        <v>4</v>
      </c>
      <c r="H291" s="33">
        <f t="shared" si="25"/>
        <v>0</v>
      </c>
      <c r="I291" s="33"/>
      <c r="J291" s="33"/>
      <c r="K291" s="33"/>
      <c r="L291" s="33"/>
      <c r="M291" s="34"/>
    </row>
    <row r="292" spans="3:13" ht="15.75" x14ac:dyDescent="0.25">
      <c r="C292" s="31">
        <v>8</v>
      </c>
      <c r="D292" s="32">
        <v>7</v>
      </c>
      <c r="E292" s="32">
        <v>22</v>
      </c>
      <c r="F292" s="33">
        <v>8</v>
      </c>
      <c r="G292" s="33">
        <f t="shared" si="24"/>
        <v>6</v>
      </c>
      <c r="H292" s="33">
        <f t="shared" si="25"/>
        <v>0</v>
      </c>
      <c r="I292" s="33"/>
      <c r="J292" s="33"/>
      <c r="K292" s="33"/>
      <c r="L292" s="33"/>
      <c r="M292" s="34"/>
    </row>
    <row r="293" spans="3:13" ht="15.75" x14ac:dyDescent="0.25">
      <c r="C293" s="31">
        <v>9</v>
      </c>
      <c r="D293" s="32">
        <v>7</v>
      </c>
      <c r="E293" s="32">
        <v>23</v>
      </c>
      <c r="F293" s="33">
        <v>8</v>
      </c>
      <c r="G293" s="33">
        <f t="shared" si="24"/>
        <v>6</v>
      </c>
      <c r="H293" s="33">
        <f t="shared" si="25"/>
        <v>1</v>
      </c>
      <c r="I293" s="33"/>
      <c r="J293" s="33"/>
      <c r="K293" s="33"/>
      <c r="L293" s="33"/>
      <c r="M293" s="34"/>
    </row>
    <row r="294" spans="3:13" ht="15.75" x14ac:dyDescent="0.25">
      <c r="C294" s="31">
        <v>10</v>
      </c>
      <c r="D294" s="32">
        <v>7</v>
      </c>
      <c r="E294" s="32">
        <v>19</v>
      </c>
      <c r="F294" s="33">
        <v>8</v>
      </c>
      <c r="G294" s="33">
        <f t="shared" si="24"/>
        <v>3</v>
      </c>
      <c r="H294" s="33">
        <f t="shared" si="25"/>
        <v>0</v>
      </c>
      <c r="I294" s="33"/>
      <c r="J294" s="33"/>
      <c r="K294" s="33"/>
      <c r="L294" s="33"/>
      <c r="M294" s="34"/>
    </row>
    <row r="295" spans="3:13" ht="15.75" x14ac:dyDescent="0.25">
      <c r="C295" s="31">
        <v>11</v>
      </c>
      <c r="D295" s="32">
        <v>7</v>
      </c>
      <c r="E295" s="32">
        <v>21</v>
      </c>
      <c r="F295" s="33">
        <v>8</v>
      </c>
      <c r="G295" s="33">
        <f t="shared" si="24"/>
        <v>5</v>
      </c>
      <c r="H295" s="33">
        <f t="shared" si="25"/>
        <v>0</v>
      </c>
      <c r="I295" s="33"/>
      <c r="J295" s="33"/>
      <c r="K295" s="33"/>
      <c r="L295" s="33"/>
      <c r="M295" s="34"/>
    </row>
    <row r="296" spans="3:13" ht="15.75" x14ac:dyDescent="0.25">
      <c r="C296" s="73">
        <v>12</v>
      </c>
      <c r="D296" s="72">
        <v>7</v>
      </c>
      <c r="E296" s="72">
        <v>17</v>
      </c>
      <c r="F296" s="74">
        <v>8</v>
      </c>
      <c r="G296" s="74">
        <f>IF(E296&lt;=22,E296-F296-1-7,22-F296-1-7)</f>
        <v>1</v>
      </c>
      <c r="H296" s="74">
        <f t="shared" si="25"/>
        <v>0</v>
      </c>
      <c r="I296" s="74"/>
      <c r="J296" s="74"/>
      <c r="K296" s="74"/>
      <c r="L296" s="74"/>
      <c r="M296" s="75"/>
    </row>
    <row r="297" spans="3:13" ht="15.75" x14ac:dyDescent="0.25">
      <c r="C297" s="73">
        <v>13</v>
      </c>
      <c r="D297" s="72">
        <v>7</v>
      </c>
      <c r="E297" s="72">
        <v>17</v>
      </c>
      <c r="F297" s="74">
        <v>8</v>
      </c>
      <c r="G297" s="74">
        <f>IF(E297&lt;=22,E297-F297-1-7,22-F297-1-7)</f>
        <v>1</v>
      </c>
      <c r="H297" s="74">
        <f t="shared" si="25"/>
        <v>0</v>
      </c>
      <c r="I297" s="74"/>
      <c r="J297" s="74"/>
      <c r="K297" s="74"/>
      <c r="L297" s="74"/>
      <c r="M297" s="75"/>
    </row>
    <row r="298" spans="3:13" ht="15.75" x14ac:dyDescent="0.25">
      <c r="C298" s="31">
        <v>14</v>
      </c>
      <c r="D298" s="32">
        <v>7</v>
      </c>
      <c r="E298" s="32">
        <v>22</v>
      </c>
      <c r="F298" s="33">
        <v>8</v>
      </c>
      <c r="G298" s="33">
        <f t="shared" ref="G298:G299" si="26">IF(E298&lt;=22,E298-F298-1-7,22-F298-1-7)</f>
        <v>6</v>
      </c>
      <c r="H298" s="33">
        <f>IF(E298&gt;=22,(E298-22)+ IF(D298&lt;6,6-D298,0),0+IF(D298&lt;6,6-D298,0))</f>
        <v>0</v>
      </c>
      <c r="I298" s="33"/>
      <c r="J298" s="57"/>
      <c r="K298" s="57"/>
      <c r="L298" s="33"/>
      <c r="M298" s="34"/>
    </row>
    <row r="299" spans="3:13" ht="15.75" x14ac:dyDescent="0.25">
      <c r="C299" s="31">
        <v>15</v>
      </c>
      <c r="D299" s="32">
        <v>7</v>
      </c>
      <c r="E299" s="32">
        <v>21</v>
      </c>
      <c r="F299" s="33">
        <v>8</v>
      </c>
      <c r="G299" s="33">
        <f t="shared" si="26"/>
        <v>5</v>
      </c>
      <c r="H299" s="33">
        <f>IF(E299&gt;=22,(E299-22)+ IF(D299&lt;6,6-D299,0),0+IF(D299&lt;6,6-D299,0))</f>
        <v>0</v>
      </c>
      <c r="I299" s="33"/>
      <c r="J299" s="57"/>
      <c r="K299" s="57"/>
      <c r="L299" s="33"/>
      <c r="M299" s="34"/>
    </row>
    <row r="300" spans="3:13" ht="15.75" x14ac:dyDescent="0.25">
      <c r="C300" s="31">
        <v>16</v>
      </c>
      <c r="D300" s="32"/>
      <c r="E300" s="32"/>
      <c r="F300" s="33"/>
      <c r="G300" s="33"/>
      <c r="H300" s="33"/>
      <c r="I300" s="33"/>
      <c r="J300" s="33"/>
      <c r="K300" s="33"/>
      <c r="L300" s="33"/>
      <c r="M300" s="34"/>
    </row>
    <row r="301" spans="3:13" ht="15.75" x14ac:dyDescent="0.25">
      <c r="C301" s="31">
        <v>17</v>
      </c>
      <c r="D301" s="32"/>
      <c r="E301" s="32"/>
      <c r="F301" s="33"/>
      <c r="G301" s="33"/>
      <c r="H301" s="33"/>
      <c r="I301" s="33"/>
      <c r="J301" s="33"/>
      <c r="K301" s="33"/>
      <c r="L301" s="33"/>
      <c r="M301" s="34"/>
    </row>
    <row r="302" spans="3:13" ht="15.75" x14ac:dyDescent="0.25">
      <c r="C302" s="31">
        <v>18</v>
      </c>
      <c r="D302" s="32"/>
      <c r="E302" s="32"/>
      <c r="F302" s="33"/>
      <c r="G302" s="33"/>
      <c r="H302" s="33"/>
      <c r="I302" s="33"/>
      <c r="J302" s="33"/>
      <c r="K302" s="33"/>
      <c r="L302" s="33"/>
      <c r="M302" s="34"/>
    </row>
    <row r="303" spans="3:13" ht="15.75" x14ac:dyDescent="0.25">
      <c r="C303" s="31">
        <v>19</v>
      </c>
      <c r="D303" s="32"/>
      <c r="E303" s="32"/>
      <c r="F303" s="33"/>
      <c r="G303" s="33"/>
      <c r="H303" s="33"/>
      <c r="I303" s="33"/>
      <c r="J303" s="33"/>
      <c r="K303" s="33"/>
      <c r="L303" s="33"/>
      <c r="M303" s="34"/>
    </row>
    <row r="304" spans="3:13" ht="15.75" x14ac:dyDescent="0.25">
      <c r="C304" s="31">
        <v>20</v>
      </c>
      <c r="D304" s="32"/>
      <c r="E304" s="32"/>
      <c r="F304" s="33"/>
      <c r="G304" s="33"/>
      <c r="H304" s="33"/>
      <c r="I304" s="33"/>
      <c r="J304" s="33"/>
      <c r="K304" s="33"/>
      <c r="L304" s="33"/>
      <c r="M304" s="34"/>
    </row>
    <row r="305" spans="3:13" ht="15.75" x14ac:dyDescent="0.25">
      <c r="C305" s="31">
        <v>21</v>
      </c>
      <c r="D305" s="32"/>
      <c r="E305" s="32"/>
      <c r="F305" s="33"/>
      <c r="G305" s="33"/>
      <c r="H305" s="33"/>
      <c r="I305" s="33"/>
      <c r="J305" s="33"/>
      <c r="K305" s="33"/>
      <c r="L305" s="33"/>
      <c r="M305" s="34"/>
    </row>
    <row r="306" spans="3:13" ht="15.75" x14ac:dyDescent="0.25">
      <c r="C306" s="31">
        <v>22</v>
      </c>
      <c r="D306" s="32"/>
      <c r="E306" s="32"/>
      <c r="F306" s="33"/>
      <c r="G306" s="33"/>
      <c r="H306" s="33"/>
      <c r="I306" s="33"/>
      <c r="J306" s="33"/>
      <c r="K306" s="33"/>
      <c r="L306" s="33"/>
      <c r="M306" s="34"/>
    </row>
    <row r="307" spans="3:13" ht="15.75" x14ac:dyDescent="0.25">
      <c r="C307" s="31">
        <v>23</v>
      </c>
      <c r="D307" s="32"/>
      <c r="E307" s="32"/>
      <c r="F307" s="33"/>
      <c r="G307" s="33"/>
      <c r="H307" s="33"/>
      <c r="I307" s="33"/>
      <c r="J307" s="33"/>
      <c r="K307" s="33"/>
      <c r="L307" s="33"/>
      <c r="M307" s="34"/>
    </row>
    <row r="308" spans="3:13" ht="15.75" x14ac:dyDescent="0.25">
      <c r="C308" s="31">
        <v>24</v>
      </c>
      <c r="D308" s="32"/>
      <c r="E308" s="32"/>
      <c r="F308" s="33"/>
      <c r="G308" s="33"/>
      <c r="H308" s="33"/>
      <c r="I308" s="33"/>
      <c r="J308" s="33"/>
      <c r="K308" s="33"/>
      <c r="L308" s="33"/>
      <c r="M308" s="34"/>
    </row>
    <row r="309" spans="3:13" ht="15.75" x14ac:dyDescent="0.25">
      <c r="C309" s="31">
        <v>25</v>
      </c>
      <c r="D309" s="32"/>
      <c r="E309" s="32"/>
      <c r="F309" s="33"/>
      <c r="G309" s="33"/>
      <c r="H309" s="33"/>
      <c r="I309" s="33"/>
      <c r="J309" s="33"/>
      <c r="K309" s="33"/>
      <c r="L309" s="33"/>
      <c r="M309" s="34"/>
    </row>
    <row r="310" spans="3:13" ht="15.75" x14ac:dyDescent="0.25">
      <c r="C310" s="31">
        <v>26</v>
      </c>
      <c r="D310" s="32"/>
      <c r="E310" s="32"/>
      <c r="F310" s="33"/>
      <c r="G310" s="33"/>
      <c r="H310" s="33"/>
      <c r="I310" s="33"/>
      <c r="J310" s="33"/>
      <c r="K310" s="33"/>
      <c r="L310" s="33"/>
      <c r="M310" s="34"/>
    </row>
    <row r="311" spans="3:13" ht="15.75" x14ac:dyDescent="0.25">
      <c r="C311" s="31">
        <v>27</v>
      </c>
      <c r="D311" s="32"/>
      <c r="E311" s="32"/>
      <c r="F311" s="33"/>
      <c r="G311" s="33"/>
      <c r="H311" s="33"/>
      <c r="I311" s="33"/>
      <c r="J311" s="33"/>
      <c r="K311" s="33"/>
      <c r="L311" s="33"/>
      <c r="M311" s="34"/>
    </row>
    <row r="312" spans="3:13" ht="15.75" x14ac:dyDescent="0.25">
      <c r="C312" s="31">
        <v>28</v>
      </c>
      <c r="D312" s="32"/>
      <c r="E312" s="32"/>
      <c r="F312" s="33"/>
      <c r="G312" s="33"/>
      <c r="H312" s="33"/>
      <c r="I312" s="33"/>
      <c r="J312" s="33"/>
      <c r="K312" s="33"/>
      <c r="L312" s="33"/>
      <c r="M312" s="34"/>
    </row>
    <row r="313" spans="3:13" ht="15.75" x14ac:dyDescent="0.25">
      <c r="C313" s="31">
        <v>29</v>
      </c>
      <c r="D313" s="32"/>
      <c r="E313" s="58"/>
      <c r="F313" s="33"/>
      <c r="G313" s="33"/>
      <c r="H313" s="33"/>
      <c r="I313" s="59"/>
      <c r="J313" s="33"/>
      <c r="K313" s="33"/>
      <c r="L313" s="33"/>
      <c r="M313" s="34"/>
    </row>
    <row r="314" spans="3:13" ht="16.5" thickBot="1" x14ac:dyDescent="0.3">
      <c r="C314" s="36">
        <v>30</v>
      </c>
      <c r="D314" s="49"/>
      <c r="E314" s="50"/>
      <c r="F314" s="35"/>
      <c r="G314" s="35"/>
      <c r="H314" s="35"/>
      <c r="I314" s="51"/>
      <c r="J314" s="35"/>
      <c r="K314" s="35"/>
      <c r="L314" s="35"/>
      <c r="M314" s="52"/>
    </row>
    <row r="315" spans="3:13" ht="16.5" thickBot="1" x14ac:dyDescent="0.3">
      <c r="C315" s="61" t="s">
        <v>53</v>
      </c>
      <c r="D315" s="62"/>
      <c r="E315" s="63"/>
      <c r="F315" s="37">
        <f>F285+F286+F287+F288+F289+F290+F291+F292+F293+F294+F295+F296+F297+F298+F299</f>
        <v>120</v>
      </c>
      <c r="G315" s="38">
        <f>G285+G286+G287+G288+G290+G291+G292+G293+G294+G295+G296+G297+G298+G299</f>
        <v>55</v>
      </c>
      <c r="H315" s="39">
        <f>SUM(H285:H314)</f>
        <v>5</v>
      </c>
      <c r="I315" s="60"/>
      <c r="J315" s="38"/>
      <c r="K315" s="38">
        <f>SUM(K289:K314)</f>
        <v>10</v>
      </c>
      <c r="L315" s="38"/>
      <c r="M315" s="39"/>
    </row>
    <row r="316" spans="3:13" ht="31.5" thickBot="1" x14ac:dyDescent="0.3">
      <c r="C316" s="82" t="s">
        <v>62</v>
      </c>
      <c r="D316" s="81"/>
      <c r="E316" s="80"/>
      <c r="F316" s="83">
        <f>F315/8</f>
        <v>15</v>
      </c>
      <c r="G316" s="83"/>
      <c r="H316" s="83"/>
      <c r="I316" s="84"/>
      <c r="J316" s="84"/>
      <c r="K316" s="83"/>
      <c r="L316" s="79"/>
      <c r="M316" s="78"/>
    </row>
    <row r="317" spans="3:13" ht="15.75" thickBot="1" x14ac:dyDescent="0.3"/>
    <row r="318" spans="3:13" ht="60" thickBot="1" x14ac:dyDescent="0.8">
      <c r="C318" s="144" t="s">
        <v>13</v>
      </c>
      <c r="D318" s="145"/>
      <c r="E318" s="145"/>
      <c r="F318" s="145"/>
      <c r="G318" s="145"/>
      <c r="H318" s="145"/>
      <c r="I318" s="145"/>
      <c r="J318" s="145"/>
      <c r="K318" s="145"/>
      <c r="L318" s="145"/>
      <c r="M318" s="146"/>
    </row>
    <row r="319" spans="3:13" ht="59.25" customHeight="1" x14ac:dyDescent="0.25">
      <c r="C319" s="8"/>
      <c r="D319" s="2"/>
      <c r="E319" s="2"/>
      <c r="F319" s="2"/>
      <c r="G319" s="4"/>
      <c r="H319" s="4"/>
      <c r="I319" s="4"/>
      <c r="J319" s="4"/>
      <c r="K319" s="4"/>
      <c r="L319" s="4"/>
      <c r="M319" s="13"/>
    </row>
    <row r="320" spans="3:13" x14ac:dyDescent="0.25">
      <c r="C320" s="9"/>
      <c r="D320" s="3"/>
      <c r="E320" s="3"/>
      <c r="F320" s="3"/>
      <c r="G320" s="4"/>
      <c r="H320" s="4"/>
      <c r="I320" s="4"/>
      <c r="J320" s="4"/>
      <c r="K320" s="4"/>
      <c r="L320" s="4"/>
      <c r="M320" s="13"/>
    </row>
    <row r="321" spans="3:13" ht="15.75" x14ac:dyDescent="0.25">
      <c r="C321" s="67" t="s">
        <v>0</v>
      </c>
      <c r="D321" s="5"/>
      <c r="E321" s="5"/>
      <c r="F321" s="68" t="s">
        <v>1</v>
      </c>
      <c r="G321" s="6"/>
      <c r="H321" s="6"/>
      <c r="I321" s="6"/>
      <c r="J321" s="6"/>
      <c r="K321" s="6"/>
      <c r="L321" s="6"/>
      <c r="M321" s="14"/>
    </row>
    <row r="322" spans="3:13" ht="15.75" x14ac:dyDescent="0.25">
      <c r="C322" s="10" t="s">
        <v>20</v>
      </c>
      <c r="D322" s="5"/>
      <c r="E322" s="5"/>
      <c r="F322" s="17">
        <v>41774</v>
      </c>
      <c r="G322" s="6"/>
      <c r="H322" s="6"/>
      <c r="I322" s="6"/>
      <c r="J322" s="6"/>
      <c r="K322" s="6"/>
      <c r="L322" s="6"/>
      <c r="M322" s="14"/>
    </row>
    <row r="323" spans="3:13" ht="15.75" x14ac:dyDescent="0.25">
      <c r="C323" s="47" t="s">
        <v>54</v>
      </c>
      <c r="D323" s="48" t="s">
        <v>55</v>
      </c>
      <c r="E323" s="5"/>
      <c r="F323" s="5"/>
      <c r="G323" s="6"/>
      <c r="H323" s="6"/>
      <c r="I323" s="6"/>
      <c r="J323" s="6"/>
      <c r="K323" s="6"/>
      <c r="L323" s="6"/>
      <c r="M323" s="14"/>
    </row>
    <row r="324" spans="3:13" ht="15.75" x14ac:dyDescent="0.25">
      <c r="C324" s="147" t="s">
        <v>2</v>
      </c>
      <c r="D324" s="148"/>
      <c r="E324" s="149" t="s">
        <v>68</v>
      </c>
      <c r="F324" s="149"/>
      <c r="G324" s="6"/>
      <c r="H324" s="6"/>
      <c r="I324" s="6"/>
      <c r="J324" s="6"/>
      <c r="K324" s="6"/>
      <c r="L324" s="6"/>
      <c r="M324" s="14"/>
    </row>
    <row r="325" spans="3:13" ht="15.75" x14ac:dyDescent="0.25">
      <c r="C325" s="147" t="s">
        <v>3</v>
      </c>
      <c r="D325" s="148"/>
      <c r="E325" s="154">
        <v>25669874</v>
      </c>
      <c r="F325" s="155"/>
      <c r="G325" s="6"/>
      <c r="H325" s="6"/>
      <c r="I325" s="6"/>
      <c r="J325" s="6"/>
      <c r="K325" s="6"/>
      <c r="L325" s="6"/>
      <c r="M325" s="14"/>
    </row>
    <row r="326" spans="3:13" ht="15.75" x14ac:dyDescent="0.25">
      <c r="C326" s="156" t="s">
        <v>4</v>
      </c>
      <c r="D326" s="157"/>
      <c r="E326" s="154" t="s">
        <v>57</v>
      </c>
      <c r="F326" s="155"/>
      <c r="G326" s="6"/>
      <c r="H326" s="6"/>
      <c r="I326" s="6"/>
      <c r="J326" s="6"/>
      <c r="K326" s="6"/>
      <c r="L326" s="6"/>
      <c r="M326" s="14"/>
    </row>
    <row r="327" spans="3:13" ht="16.5" thickBot="1" x14ac:dyDescent="0.3">
      <c r="C327" s="11"/>
      <c r="D327" s="6"/>
      <c r="E327" s="6"/>
      <c r="F327" s="6"/>
      <c r="G327" s="6"/>
      <c r="H327" s="6"/>
      <c r="I327" s="6"/>
      <c r="J327" s="6"/>
      <c r="K327" s="6"/>
      <c r="L327" s="6"/>
      <c r="M327" s="14"/>
    </row>
    <row r="328" spans="3:13" ht="15.75" x14ac:dyDescent="0.25">
      <c r="C328" s="158" t="s">
        <v>5</v>
      </c>
      <c r="D328" s="159"/>
      <c r="E328" s="69" t="s">
        <v>6</v>
      </c>
      <c r="F328" s="150" t="s">
        <v>18</v>
      </c>
      <c r="G328" s="152" t="s">
        <v>8</v>
      </c>
      <c r="H328" s="152"/>
      <c r="I328" s="152"/>
      <c r="J328" s="152"/>
      <c r="K328" s="152"/>
      <c r="L328" s="152"/>
      <c r="M328" s="153"/>
    </row>
    <row r="329" spans="3:13" ht="15.75" customHeight="1" x14ac:dyDescent="0.25">
      <c r="C329" s="12" t="s">
        <v>17</v>
      </c>
      <c r="D329" s="7" t="s">
        <v>7</v>
      </c>
      <c r="E329" s="7" t="s">
        <v>7</v>
      </c>
      <c r="F329" s="151"/>
      <c r="G329" s="15" t="s">
        <v>9</v>
      </c>
      <c r="H329" s="15" t="s">
        <v>10</v>
      </c>
      <c r="I329" s="15" t="s">
        <v>11</v>
      </c>
      <c r="J329" s="15" t="s">
        <v>12</v>
      </c>
      <c r="K329" s="15" t="s">
        <v>14</v>
      </c>
      <c r="L329" s="15" t="s">
        <v>15</v>
      </c>
      <c r="M329" s="16" t="s">
        <v>16</v>
      </c>
    </row>
    <row r="330" spans="3:13" ht="15.75" x14ac:dyDescent="0.25">
      <c r="C330" s="31">
        <v>1</v>
      </c>
      <c r="D330" s="32">
        <v>7</v>
      </c>
      <c r="E330" s="32">
        <v>17</v>
      </c>
      <c r="F330" s="33">
        <v>8</v>
      </c>
      <c r="G330" s="33">
        <f>IF(E330&lt;=22,E330-F330-1-7,22-F330-1-7)</f>
        <v>1</v>
      </c>
      <c r="H330" s="33">
        <f>IF(E330&gt;=22,(E330-22)+ IF(D330&lt;6,6-D330,0),0+IF(D330&lt;6,6-D330,0))</f>
        <v>0</v>
      </c>
      <c r="I330" s="33"/>
      <c r="J330" s="33"/>
      <c r="K330" s="33"/>
      <c r="L330" s="33"/>
      <c r="M330" s="34"/>
    </row>
    <row r="331" spans="3:13" ht="15.75" x14ac:dyDescent="0.25">
      <c r="C331" s="31">
        <v>2</v>
      </c>
      <c r="D331" s="32">
        <v>7</v>
      </c>
      <c r="E331" s="32">
        <v>24</v>
      </c>
      <c r="F331" s="33">
        <v>8</v>
      </c>
      <c r="G331" s="33">
        <f t="shared" ref="G331:G334" si="27">IF(E331&lt;=22,E331-F331-1-7,22-F331-1-7)</f>
        <v>6</v>
      </c>
      <c r="H331" s="33">
        <f>IF(E331&gt;=22,(E331-22)+ IF(D331&lt;6,6-D331,0),0+IF(D331&lt;6,6-D331,0))</f>
        <v>2</v>
      </c>
      <c r="I331" s="33"/>
      <c r="J331" s="33"/>
      <c r="K331" s="33"/>
      <c r="L331" s="33"/>
      <c r="M331" s="34"/>
    </row>
    <row r="332" spans="3:13" ht="15.75" x14ac:dyDescent="0.25">
      <c r="C332" s="31">
        <v>3</v>
      </c>
      <c r="D332" s="32">
        <v>7</v>
      </c>
      <c r="E332" s="32">
        <v>20</v>
      </c>
      <c r="F332" s="33">
        <v>8</v>
      </c>
      <c r="G332" s="33">
        <f t="shared" si="27"/>
        <v>4</v>
      </c>
      <c r="H332" s="33">
        <f>IF(E332&gt;=22,(E332-22)+ IF(D332&lt;6,6-D332,0),0+IF(D332&lt;6,6-D332,0))</f>
        <v>0</v>
      </c>
      <c r="I332" s="33"/>
      <c r="J332" s="33"/>
      <c r="K332" s="33"/>
      <c r="L332" s="33"/>
      <c r="M332" s="34"/>
    </row>
    <row r="333" spans="3:13" ht="15.75" x14ac:dyDescent="0.25">
      <c r="C333" s="31">
        <v>4</v>
      </c>
      <c r="D333" s="32">
        <v>7</v>
      </c>
      <c r="E333" s="32">
        <v>24</v>
      </c>
      <c r="F333" s="33">
        <v>8</v>
      </c>
      <c r="G333" s="33">
        <f t="shared" si="27"/>
        <v>6</v>
      </c>
      <c r="H333" s="33">
        <f>IF(E333&gt;=22,(E333-22)+ IF(D333&lt;6,6-D333,0),0+IF(D333&lt;6,6-D333,0))</f>
        <v>2</v>
      </c>
      <c r="I333" s="33"/>
      <c r="J333" s="33"/>
      <c r="K333" s="33"/>
      <c r="L333" s="33"/>
      <c r="M333" s="34"/>
    </row>
    <row r="334" spans="3:13" ht="15.75" x14ac:dyDescent="0.25">
      <c r="C334" s="53">
        <v>5</v>
      </c>
      <c r="D334" s="54">
        <v>7</v>
      </c>
      <c r="E334" s="54">
        <v>17</v>
      </c>
      <c r="F334" s="55">
        <v>8</v>
      </c>
      <c r="G334" s="55">
        <f t="shared" si="27"/>
        <v>1</v>
      </c>
      <c r="H334" s="55">
        <f t="shared" ref="H334" si="28">IF(E334&gt;=22,(E334-22)+ IF(D334&lt;6,6-D334,0),0+IF(D334&lt;6,6-D334,0))</f>
        <v>0</v>
      </c>
      <c r="I334" s="55"/>
      <c r="J334" s="55"/>
      <c r="K334" s="55">
        <f>+E334-D334</f>
        <v>10</v>
      </c>
      <c r="L334" s="55"/>
      <c r="M334" s="56"/>
    </row>
    <row r="335" spans="3:13" ht="15.75" x14ac:dyDescent="0.25">
      <c r="C335" s="31">
        <v>6</v>
      </c>
      <c r="D335" s="32">
        <v>7</v>
      </c>
      <c r="E335" s="32">
        <v>17</v>
      </c>
      <c r="F335" s="33">
        <v>8</v>
      </c>
      <c r="G335" s="33">
        <f t="shared" ref="G335:G340" si="29">IF(E335&lt;=22,E335-F335-1-7,22-F335-1-7)</f>
        <v>1</v>
      </c>
      <c r="H335" s="33">
        <f t="shared" ref="H335:H342" si="30">IF(E335&gt;=22,(E335-22)+ IF(D335&lt;6,6-D335,0),0+IF(D335&lt;6,6-D335,0))</f>
        <v>0</v>
      </c>
      <c r="I335" s="33"/>
      <c r="J335" s="33"/>
      <c r="K335" s="33"/>
      <c r="L335" s="33"/>
      <c r="M335" s="34"/>
    </row>
    <row r="336" spans="3:13" ht="15.75" x14ac:dyDescent="0.25">
      <c r="C336" s="31">
        <v>7</v>
      </c>
      <c r="D336" s="32">
        <v>7</v>
      </c>
      <c r="E336" s="32">
        <v>20</v>
      </c>
      <c r="F336" s="33">
        <v>8</v>
      </c>
      <c r="G336" s="33">
        <f t="shared" si="29"/>
        <v>4</v>
      </c>
      <c r="H336" s="33">
        <f t="shared" si="30"/>
        <v>0</v>
      </c>
      <c r="I336" s="33"/>
      <c r="J336" s="33"/>
      <c r="K336" s="33"/>
      <c r="L336" s="33"/>
      <c r="M336" s="34"/>
    </row>
    <row r="337" spans="3:13" ht="15.75" x14ac:dyDescent="0.25">
      <c r="C337" s="31">
        <v>8</v>
      </c>
      <c r="D337" s="32">
        <v>7</v>
      </c>
      <c r="E337" s="32">
        <v>22</v>
      </c>
      <c r="F337" s="33">
        <v>8</v>
      </c>
      <c r="G337" s="33">
        <f t="shared" si="29"/>
        <v>6</v>
      </c>
      <c r="H337" s="33">
        <f t="shared" si="30"/>
        <v>0</v>
      </c>
      <c r="I337" s="33"/>
      <c r="J337" s="33"/>
      <c r="K337" s="33"/>
      <c r="L337" s="33"/>
      <c r="M337" s="34"/>
    </row>
    <row r="338" spans="3:13" ht="15.75" x14ac:dyDescent="0.25">
      <c r="C338" s="31">
        <v>9</v>
      </c>
      <c r="D338" s="32">
        <v>7</v>
      </c>
      <c r="E338" s="32">
        <v>23</v>
      </c>
      <c r="F338" s="33">
        <v>8</v>
      </c>
      <c r="G338" s="33">
        <f t="shared" si="29"/>
        <v>6</v>
      </c>
      <c r="H338" s="33">
        <f t="shared" si="30"/>
        <v>1</v>
      </c>
      <c r="I338" s="33"/>
      <c r="J338" s="33"/>
      <c r="K338" s="33"/>
      <c r="L338" s="33"/>
      <c r="M338" s="34"/>
    </row>
    <row r="339" spans="3:13" ht="15.75" x14ac:dyDescent="0.25">
      <c r="C339" s="31">
        <v>10</v>
      </c>
      <c r="D339" s="32">
        <v>7</v>
      </c>
      <c r="E339" s="32">
        <v>19</v>
      </c>
      <c r="F339" s="33">
        <v>8</v>
      </c>
      <c r="G339" s="33">
        <f t="shared" si="29"/>
        <v>3</v>
      </c>
      <c r="H339" s="33">
        <f t="shared" si="30"/>
        <v>0</v>
      </c>
      <c r="I339" s="33"/>
      <c r="J339" s="33"/>
      <c r="K339" s="33"/>
      <c r="L339" s="33"/>
      <c r="M339" s="34"/>
    </row>
    <row r="340" spans="3:13" ht="15.75" x14ac:dyDescent="0.25">
      <c r="C340" s="31">
        <v>11</v>
      </c>
      <c r="D340" s="32">
        <v>7</v>
      </c>
      <c r="E340" s="32">
        <v>21</v>
      </c>
      <c r="F340" s="33">
        <v>8</v>
      </c>
      <c r="G340" s="33">
        <f t="shared" si="29"/>
        <v>5</v>
      </c>
      <c r="H340" s="33">
        <f t="shared" si="30"/>
        <v>0</v>
      </c>
      <c r="I340" s="33"/>
      <c r="J340" s="33"/>
      <c r="K340" s="33"/>
      <c r="L340" s="33"/>
      <c r="M340" s="34"/>
    </row>
    <row r="341" spans="3:13" ht="15.75" x14ac:dyDescent="0.25">
      <c r="C341" s="73">
        <v>12</v>
      </c>
      <c r="D341" s="72">
        <v>7</v>
      </c>
      <c r="E341" s="72">
        <v>17</v>
      </c>
      <c r="F341" s="74">
        <v>8</v>
      </c>
      <c r="G341" s="74">
        <f>IF(E341&lt;=22,E341-F341-1-7,22-F341-1-7)</f>
        <v>1</v>
      </c>
      <c r="H341" s="74">
        <f t="shared" si="30"/>
        <v>0</v>
      </c>
      <c r="I341" s="74"/>
      <c r="J341" s="74"/>
      <c r="K341" s="74"/>
      <c r="L341" s="74"/>
      <c r="M341" s="75"/>
    </row>
    <row r="342" spans="3:13" ht="15.75" x14ac:dyDescent="0.25">
      <c r="C342" s="73">
        <v>13</v>
      </c>
      <c r="D342" s="72">
        <v>7</v>
      </c>
      <c r="E342" s="72">
        <v>17</v>
      </c>
      <c r="F342" s="74">
        <v>8</v>
      </c>
      <c r="G342" s="74">
        <f>IF(E342&lt;=22,E342-F342-1-7,22-F342-1-7)</f>
        <v>1</v>
      </c>
      <c r="H342" s="74">
        <f t="shared" si="30"/>
        <v>0</v>
      </c>
      <c r="I342" s="74"/>
      <c r="J342" s="74"/>
      <c r="K342" s="74"/>
      <c r="L342" s="74"/>
      <c r="M342" s="75"/>
    </row>
    <row r="343" spans="3:13" ht="15.75" x14ac:dyDescent="0.25">
      <c r="C343" s="31">
        <v>14</v>
      </c>
      <c r="D343" s="32">
        <v>7</v>
      </c>
      <c r="E343" s="32">
        <v>22</v>
      </c>
      <c r="F343" s="33">
        <v>8</v>
      </c>
      <c r="G343" s="33">
        <f t="shared" ref="G343:G344" si="31">IF(E343&lt;=22,E343-F343-1-7,22-F343-1-7)</f>
        <v>6</v>
      </c>
      <c r="H343" s="33">
        <f>IF(E343&gt;=22,(E343-22)+ IF(D343&lt;6,6-D343,0),0+IF(D343&lt;6,6-D343,0))</f>
        <v>0</v>
      </c>
      <c r="I343" s="33"/>
      <c r="J343" s="57"/>
      <c r="K343" s="57"/>
      <c r="L343" s="33"/>
      <c r="M343" s="34"/>
    </row>
    <row r="344" spans="3:13" ht="15.75" x14ac:dyDescent="0.25">
      <c r="C344" s="31">
        <v>15</v>
      </c>
      <c r="D344" s="32">
        <v>7</v>
      </c>
      <c r="E344" s="32">
        <v>21</v>
      </c>
      <c r="F344" s="33">
        <v>8</v>
      </c>
      <c r="G344" s="33">
        <f t="shared" si="31"/>
        <v>5</v>
      </c>
      <c r="H344" s="33">
        <f>IF(E344&gt;=22,(E344-22)+ IF(D344&lt;6,6-D344,0),0+IF(D344&lt;6,6-D344,0))</f>
        <v>0</v>
      </c>
      <c r="I344" s="33"/>
      <c r="J344" s="57"/>
      <c r="K344" s="57"/>
      <c r="L344" s="33"/>
      <c r="M344" s="34"/>
    </row>
    <row r="345" spans="3:13" ht="15.75" x14ac:dyDescent="0.25">
      <c r="C345" s="31">
        <v>16</v>
      </c>
      <c r="D345" s="32"/>
      <c r="E345" s="32"/>
      <c r="F345" s="33"/>
      <c r="G345" s="33"/>
      <c r="H345" s="33"/>
      <c r="I345" s="33"/>
      <c r="J345" s="33"/>
      <c r="K345" s="33"/>
      <c r="L345" s="33"/>
      <c r="M345" s="34"/>
    </row>
    <row r="346" spans="3:13" ht="15.75" x14ac:dyDescent="0.25">
      <c r="C346" s="31">
        <v>17</v>
      </c>
      <c r="D346" s="32"/>
      <c r="E346" s="32"/>
      <c r="F346" s="33"/>
      <c r="G346" s="33"/>
      <c r="H346" s="33"/>
      <c r="I346" s="33"/>
      <c r="J346" s="33"/>
      <c r="K346" s="33"/>
      <c r="L346" s="33"/>
      <c r="M346" s="34"/>
    </row>
    <row r="347" spans="3:13" ht="15.75" x14ac:dyDescent="0.25">
      <c r="C347" s="31">
        <v>18</v>
      </c>
      <c r="D347" s="32"/>
      <c r="E347" s="32"/>
      <c r="F347" s="33"/>
      <c r="G347" s="33"/>
      <c r="H347" s="33"/>
      <c r="I347" s="33"/>
      <c r="J347" s="33"/>
      <c r="K347" s="33"/>
      <c r="L347" s="33"/>
      <c r="M347" s="34"/>
    </row>
    <row r="348" spans="3:13" ht="15.75" x14ac:dyDescent="0.25">
      <c r="C348" s="31">
        <v>19</v>
      </c>
      <c r="D348" s="32"/>
      <c r="E348" s="32"/>
      <c r="F348" s="33"/>
      <c r="G348" s="33"/>
      <c r="H348" s="33"/>
      <c r="I348" s="33"/>
      <c r="J348" s="33"/>
      <c r="K348" s="33"/>
      <c r="L348" s="33"/>
      <c r="M348" s="34"/>
    </row>
    <row r="349" spans="3:13" ht="15.75" x14ac:dyDescent="0.25">
      <c r="C349" s="31">
        <v>20</v>
      </c>
      <c r="D349" s="32"/>
      <c r="E349" s="32"/>
      <c r="F349" s="33"/>
      <c r="G349" s="33"/>
      <c r="H349" s="33"/>
      <c r="I349" s="33"/>
      <c r="J349" s="33"/>
      <c r="K349" s="33"/>
      <c r="L349" s="33"/>
      <c r="M349" s="34"/>
    </row>
    <row r="350" spans="3:13" ht="15.75" x14ac:dyDescent="0.25">
      <c r="C350" s="31">
        <v>21</v>
      </c>
      <c r="D350" s="32"/>
      <c r="E350" s="32"/>
      <c r="F350" s="33"/>
      <c r="G350" s="33"/>
      <c r="H350" s="33"/>
      <c r="I350" s="33"/>
      <c r="J350" s="33"/>
      <c r="K350" s="33"/>
      <c r="L350" s="33"/>
      <c r="M350" s="34"/>
    </row>
    <row r="351" spans="3:13" ht="15.75" x14ac:dyDescent="0.25">
      <c r="C351" s="31">
        <v>22</v>
      </c>
      <c r="D351" s="32"/>
      <c r="E351" s="32"/>
      <c r="F351" s="33"/>
      <c r="G351" s="33"/>
      <c r="H351" s="33"/>
      <c r="I351" s="33"/>
      <c r="J351" s="33"/>
      <c r="K351" s="33"/>
      <c r="L351" s="33"/>
      <c r="M351" s="34"/>
    </row>
    <row r="352" spans="3:13" ht="15.75" x14ac:dyDescent="0.25">
      <c r="C352" s="31">
        <v>23</v>
      </c>
      <c r="D352" s="32"/>
      <c r="E352" s="32"/>
      <c r="F352" s="33"/>
      <c r="G352" s="33"/>
      <c r="H352" s="33"/>
      <c r="I352" s="33"/>
      <c r="J352" s="33"/>
      <c r="K352" s="33"/>
      <c r="L352" s="33"/>
      <c r="M352" s="34"/>
    </row>
    <row r="353" spans="3:13" ht="15.75" x14ac:dyDescent="0.25">
      <c r="C353" s="31">
        <v>24</v>
      </c>
      <c r="D353" s="32"/>
      <c r="E353" s="32"/>
      <c r="F353" s="33"/>
      <c r="G353" s="33"/>
      <c r="H353" s="33"/>
      <c r="I353" s="33"/>
      <c r="J353" s="33"/>
      <c r="K353" s="33"/>
      <c r="L353" s="33"/>
      <c r="M353" s="34"/>
    </row>
    <row r="354" spans="3:13" ht="15.75" x14ac:dyDescent="0.25">
      <c r="C354" s="31">
        <v>25</v>
      </c>
      <c r="D354" s="32"/>
      <c r="E354" s="32"/>
      <c r="F354" s="33"/>
      <c r="G354" s="33"/>
      <c r="H354" s="33"/>
      <c r="I354" s="33"/>
      <c r="J354" s="33"/>
      <c r="K354" s="33"/>
      <c r="L354" s="33"/>
      <c r="M354" s="34"/>
    </row>
    <row r="355" spans="3:13" ht="15.75" x14ac:dyDescent="0.25">
      <c r="C355" s="31">
        <v>26</v>
      </c>
      <c r="D355" s="32"/>
      <c r="E355" s="32"/>
      <c r="F355" s="33"/>
      <c r="G355" s="33"/>
      <c r="H355" s="33"/>
      <c r="I355" s="33"/>
      <c r="J355" s="33"/>
      <c r="K355" s="33"/>
      <c r="L355" s="33"/>
      <c r="M355" s="34"/>
    </row>
    <row r="356" spans="3:13" ht="15.75" x14ac:dyDescent="0.25">
      <c r="C356" s="31">
        <v>27</v>
      </c>
      <c r="D356" s="32"/>
      <c r="E356" s="32"/>
      <c r="F356" s="33"/>
      <c r="G356" s="33"/>
      <c r="H356" s="33"/>
      <c r="I356" s="33"/>
      <c r="J356" s="33"/>
      <c r="K356" s="33"/>
      <c r="L356" s="33"/>
      <c r="M356" s="34"/>
    </row>
    <row r="357" spans="3:13" ht="15.75" x14ac:dyDescent="0.25">
      <c r="C357" s="31">
        <v>28</v>
      </c>
      <c r="D357" s="32"/>
      <c r="E357" s="32"/>
      <c r="F357" s="33"/>
      <c r="G357" s="33"/>
      <c r="H357" s="33"/>
      <c r="I357" s="33"/>
      <c r="J357" s="33"/>
      <c r="K357" s="33"/>
      <c r="L357" s="33"/>
      <c r="M357" s="34"/>
    </row>
    <row r="358" spans="3:13" ht="15.75" x14ac:dyDescent="0.25">
      <c r="C358" s="31">
        <v>29</v>
      </c>
      <c r="D358" s="32"/>
      <c r="E358" s="58"/>
      <c r="F358" s="33"/>
      <c r="G358" s="33"/>
      <c r="H358" s="33"/>
      <c r="I358" s="59"/>
      <c r="J358" s="33"/>
      <c r="K358" s="33"/>
      <c r="L358" s="33"/>
      <c r="M358" s="34"/>
    </row>
    <row r="359" spans="3:13" ht="16.5" thickBot="1" x14ac:dyDescent="0.3">
      <c r="C359" s="36">
        <v>30</v>
      </c>
      <c r="D359" s="49"/>
      <c r="E359" s="50"/>
      <c r="F359" s="35"/>
      <c r="G359" s="35"/>
      <c r="H359" s="35"/>
      <c r="I359" s="51"/>
      <c r="J359" s="35"/>
      <c r="K359" s="35"/>
      <c r="L359" s="35"/>
      <c r="M359" s="52"/>
    </row>
    <row r="360" spans="3:13" ht="16.5" thickBot="1" x14ac:dyDescent="0.3">
      <c r="C360" s="61" t="s">
        <v>53</v>
      </c>
      <c r="D360" s="62"/>
      <c r="E360" s="63"/>
      <c r="F360" s="37">
        <f>F330+F331+F332+F333+F334+F335+F336+F337+F338+F339+F340+F341+F342+F343+F344</f>
        <v>120</v>
      </c>
      <c r="G360" s="38">
        <f>G330+G331+G332+G333+G335+G336+G337+G338+G339+G340+G341+G342+G343+G344</f>
        <v>55</v>
      </c>
      <c r="H360" s="39">
        <f>SUM(H330:H359)</f>
        <v>5</v>
      </c>
      <c r="I360" s="60"/>
      <c r="J360" s="38"/>
      <c r="K360" s="38">
        <f>SUM(K334:K359)</f>
        <v>10</v>
      </c>
      <c r="L360" s="38"/>
      <c r="M360" s="39"/>
    </row>
    <row r="361" spans="3:13" ht="31.5" thickBot="1" x14ac:dyDescent="0.3">
      <c r="C361" s="82" t="s">
        <v>62</v>
      </c>
      <c r="D361" s="81"/>
      <c r="E361" s="80"/>
      <c r="F361" s="83">
        <f>F360/8</f>
        <v>15</v>
      </c>
      <c r="G361" s="83"/>
      <c r="H361" s="83"/>
      <c r="I361" s="84"/>
      <c r="J361" s="84"/>
      <c r="K361" s="83"/>
      <c r="L361" s="79"/>
      <c r="M361" s="78"/>
    </row>
    <row r="362" spans="3:13" ht="15.75" thickBot="1" x14ac:dyDescent="0.3"/>
    <row r="363" spans="3:13" ht="59.25" customHeight="1" thickBot="1" x14ac:dyDescent="0.8">
      <c r="C363" s="144" t="s">
        <v>13</v>
      </c>
      <c r="D363" s="145"/>
      <c r="E363" s="145"/>
      <c r="F363" s="145"/>
      <c r="G363" s="145"/>
      <c r="H363" s="145"/>
      <c r="I363" s="145"/>
      <c r="J363" s="145"/>
      <c r="K363" s="145"/>
      <c r="L363" s="145"/>
      <c r="M363" s="146"/>
    </row>
    <row r="364" spans="3:13" x14ac:dyDescent="0.25">
      <c r="C364" s="8"/>
      <c r="D364" s="2"/>
      <c r="E364" s="2"/>
      <c r="F364" s="2"/>
      <c r="G364" s="4"/>
      <c r="H364" s="4"/>
      <c r="I364" s="4"/>
      <c r="J364" s="4"/>
      <c r="K364" s="4"/>
      <c r="L364" s="4"/>
      <c r="M364" s="13"/>
    </row>
    <row r="365" spans="3:13" x14ac:dyDescent="0.25">
      <c r="C365" s="9"/>
      <c r="D365" s="3"/>
      <c r="E365" s="3"/>
      <c r="F365" s="3"/>
      <c r="G365" s="4"/>
      <c r="H365" s="4"/>
      <c r="I365" s="4"/>
      <c r="J365" s="4"/>
      <c r="K365" s="4"/>
      <c r="L365" s="4"/>
      <c r="M365" s="13"/>
    </row>
    <row r="366" spans="3:13" ht="15.75" x14ac:dyDescent="0.25">
      <c r="C366" s="67" t="s">
        <v>0</v>
      </c>
      <c r="D366" s="5"/>
      <c r="E366" s="5"/>
      <c r="F366" s="68" t="s">
        <v>1</v>
      </c>
      <c r="G366" s="6"/>
      <c r="H366" s="6"/>
      <c r="I366" s="6"/>
      <c r="J366" s="6"/>
      <c r="K366" s="6"/>
      <c r="L366" s="6"/>
      <c r="M366" s="14"/>
    </row>
    <row r="367" spans="3:13" ht="15.75" x14ac:dyDescent="0.25">
      <c r="C367" s="10" t="s">
        <v>20</v>
      </c>
      <c r="D367" s="5"/>
      <c r="E367" s="5"/>
      <c r="F367" s="17">
        <v>41774</v>
      </c>
      <c r="G367" s="6"/>
      <c r="H367" s="6"/>
      <c r="I367" s="6"/>
      <c r="J367" s="6"/>
      <c r="K367" s="6"/>
      <c r="L367" s="6"/>
      <c r="M367" s="14"/>
    </row>
    <row r="368" spans="3:13" ht="15.75" x14ac:dyDescent="0.25">
      <c r="C368" s="47" t="s">
        <v>54</v>
      </c>
      <c r="D368" s="48" t="s">
        <v>55</v>
      </c>
      <c r="E368" s="5"/>
      <c r="F368" s="5"/>
      <c r="G368" s="6"/>
      <c r="H368" s="6"/>
      <c r="I368" s="6"/>
      <c r="J368" s="6"/>
      <c r="K368" s="6"/>
      <c r="L368" s="6"/>
      <c r="M368" s="14"/>
    </row>
    <row r="369" spans="3:13" ht="15.75" x14ac:dyDescent="0.25">
      <c r="C369" s="147" t="s">
        <v>2</v>
      </c>
      <c r="D369" s="148"/>
      <c r="E369" s="149" t="s">
        <v>69</v>
      </c>
      <c r="F369" s="149"/>
      <c r="G369" s="6"/>
      <c r="H369" s="6"/>
      <c r="I369" s="6"/>
      <c r="J369" s="6"/>
      <c r="K369" s="6"/>
      <c r="L369" s="6"/>
      <c r="M369" s="14"/>
    </row>
    <row r="370" spans="3:13" ht="15.75" x14ac:dyDescent="0.25">
      <c r="C370" s="147" t="s">
        <v>3</v>
      </c>
      <c r="D370" s="148"/>
      <c r="E370" s="154">
        <v>23214587</v>
      </c>
      <c r="F370" s="155"/>
      <c r="G370" s="6"/>
      <c r="H370" s="6"/>
      <c r="I370" s="6"/>
      <c r="J370" s="6"/>
      <c r="K370" s="6"/>
      <c r="L370" s="6"/>
      <c r="M370" s="14"/>
    </row>
    <row r="371" spans="3:13" ht="15.75" x14ac:dyDescent="0.25">
      <c r="C371" s="156" t="s">
        <v>4</v>
      </c>
      <c r="D371" s="157"/>
      <c r="E371" s="154" t="s">
        <v>57</v>
      </c>
      <c r="F371" s="155"/>
      <c r="G371" s="6"/>
      <c r="H371" s="6"/>
      <c r="I371" s="6"/>
      <c r="J371" s="6"/>
      <c r="K371" s="6"/>
      <c r="L371" s="6"/>
      <c r="M371" s="14"/>
    </row>
    <row r="372" spans="3:13" ht="16.5" thickBot="1" x14ac:dyDescent="0.3">
      <c r="C372" s="11"/>
      <c r="D372" s="6"/>
      <c r="E372" s="6"/>
      <c r="F372" s="6"/>
      <c r="G372" s="6"/>
      <c r="H372" s="6"/>
      <c r="I372" s="6"/>
      <c r="J372" s="6"/>
      <c r="K372" s="6"/>
      <c r="L372" s="6"/>
      <c r="M372" s="14"/>
    </row>
    <row r="373" spans="3:13" ht="15.75" customHeight="1" x14ac:dyDescent="0.25">
      <c r="C373" s="158" t="s">
        <v>5</v>
      </c>
      <c r="D373" s="159"/>
      <c r="E373" s="69" t="s">
        <v>6</v>
      </c>
      <c r="F373" s="150" t="s">
        <v>18</v>
      </c>
      <c r="G373" s="152" t="s">
        <v>8</v>
      </c>
      <c r="H373" s="152"/>
      <c r="I373" s="152"/>
      <c r="J373" s="152"/>
      <c r="K373" s="152"/>
      <c r="L373" s="152"/>
      <c r="M373" s="153"/>
    </row>
    <row r="374" spans="3:13" ht="47.25" x14ac:dyDescent="0.25">
      <c r="C374" s="12" t="s">
        <v>17</v>
      </c>
      <c r="D374" s="7" t="s">
        <v>7</v>
      </c>
      <c r="E374" s="7" t="s">
        <v>7</v>
      </c>
      <c r="F374" s="151"/>
      <c r="G374" s="15" t="s">
        <v>9</v>
      </c>
      <c r="H374" s="15" t="s">
        <v>10</v>
      </c>
      <c r="I374" s="15" t="s">
        <v>11</v>
      </c>
      <c r="J374" s="15" t="s">
        <v>12</v>
      </c>
      <c r="K374" s="15" t="s">
        <v>14</v>
      </c>
      <c r="L374" s="15" t="s">
        <v>15</v>
      </c>
      <c r="M374" s="16" t="s">
        <v>16</v>
      </c>
    </row>
    <row r="375" spans="3:13" ht="15.75" x14ac:dyDescent="0.25">
      <c r="C375" s="31">
        <v>1</v>
      </c>
      <c r="D375" s="32">
        <v>7</v>
      </c>
      <c r="E375" s="32">
        <v>17</v>
      </c>
      <c r="F375" s="33">
        <v>8</v>
      </c>
      <c r="G375" s="33">
        <f>IF(E375&lt;=22,E375-F375-1-7,22-F375-1-7)</f>
        <v>1</v>
      </c>
      <c r="H375" s="33">
        <f>IF(E375&gt;=22,(E375-22)+ IF(D375&lt;6,6-D375,0),0+IF(D375&lt;6,6-D375,0))</f>
        <v>0</v>
      </c>
      <c r="I375" s="33"/>
      <c r="J375" s="33"/>
      <c r="K375" s="33"/>
      <c r="L375" s="33"/>
      <c r="M375" s="34"/>
    </row>
    <row r="376" spans="3:13" ht="15.75" x14ac:dyDescent="0.25">
      <c r="C376" s="31">
        <v>2</v>
      </c>
      <c r="D376" s="32">
        <v>7</v>
      </c>
      <c r="E376" s="32">
        <v>24</v>
      </c>
      <c r="F376" s="33">
        <v>8</v>
      </c>
      <c r="G376" s="33">
        <f t="shared" ref="G376:G379" si="32">IF(E376&lt;=22,E376-F376-1-7,22-F376-1-7)</f>
        <v>6</v>
      </c>
      <c r="H376" s="33">
        <f>IF(E376&gt;=22,(E376-22)+ IF(D376&lt;6,6-D376,0),0+IF(D376&lt;6,6-D376,0))</f>
        <v>2</v>
      </c>
      <c r="I376" s="33"/>
      <c r="J376" s="33"/>
      <c r="K376" s="33"/>
      <c r="L376" s="33"/>
      <c r="M376" s="34"/>
    </row>
    <row r="377" spans="3:13" ht="15.75" x14ac:dyDescent="0.25">
      <c r="C377" s="31">
        <v>3</v>
      </c>
      <c r="D377" s="32">
        <v>7</v>
      </c>
      <c r="E377" s="32">
        <v>20</v>
      </c>
      <c r="F377" s="33">
        <v>8</v>
      </c>
      <c r="G377" s="33">
        <f t="shared" si="32"/>
        <v>4</v>
      </c>
      <c r="H377" s="33">
        <f>IF(E377&gt;=22,(E377-22)+ IF(D377&lt;6,6-D377,0),0+IF(D377&lt;6,6-D377,0))</f>
        <v>0</v>
      </c>
      <c r="I377" s="33"/>
      <c r="J377" s="33"/>
      <c r="K377" s="33"/>
      <c r="L377" s="33"/>
      <c r="M377" s="34"/>
    </row>
    <row r="378" spans="3:13" ht="15.75" x14ac:dyDescent="0.25">
      <c r="C378" s="31">
        <v>4</v>
      </c>
      <c r="D378" s="32">
        <v>7</v>
      </c>
      <c r="E378" s="32">
        <v>24</v>
      </c>
      <c r="F378" s="33">
        <v>8</v>
      </c>
      <c r="G378" s="33">
        <f t="shared" si="32"/>
        <v>6</v>
      </c>
      <c r="H378" s="33">
        <f>IF(E378&gt;=22,(E378-22)+ IF(D378&lt;6,6-D378,0),0+IF(D378&lt;6,6-D378,0))</f>
        <v>2</v>
      </c>
      <c r="I378" s="33"/>
      <c r="J378" s="33"/>
      <c r="K378" s="33"/>
      <c r="L378" s="33"/>
      <c r="M378" s="34"/>
    </row>
    <row r="379" spans="3:13" ht="15.75" x14ac:dyDescent="0.25">
      <c r="C379" s="53">
        <v>5</v>
      </c>
      <c r="D379" s="54">
        <v>7</v>
      </c>
      <c r="E379" s="54">
        <v>17</v>
      </c>
      <c r="F379" s="55">
        <v>8</v>
      </c>
      <c r="G379" s="55">
        <f t="shared" si="32"/>
        <v>1</v>
      </c>
      <c r="H379" s="55">
        <f t="shared" ref="H379" si="33">IF(E379&gt;=22,(E379-22)+ IF(D379&lt;6,6-D379,0),0+IF(D379&lt;6,6-D379,0))</f>
        <v>0</v>
      </c>
      <c r="I379" s="55"/>
      <c r="J379" s="55"/>
      <c r="K379" s="55">
        <f>+E379-D379</f>
        <v>10</v>
      </c>
      <c r="L379" s="55"/>
      <c r="M379" s="56"/>
    </row>
    <row r="380" spans="3:13" ht="15.75" x14ac:dyDescent="0.25">
      <c r="C380" s="31">
        <v>6</v>
      </c>
      <c r="D380" s="32">
        <v>7</v>
      </c>
      <c r="E380" s="32">
        <v>17</v>
      </c>
      <c r="F380" s="33">
        <v>8</v>
      </c>
      <c r="G380" s="33">
        <f t="shared" ref="G380:G385" si="34">IF(E380&lt;=22,E380-F380-1-7,22-F380-1-7)</f>
        <v>1</v>
      </c>
      <c r="H380" s="33">
        <f t="shared" ref="H380:H387" si="35">IF(E380&gt;=22,(E380-22)+ IF(D380&lt;6,6-D380,0),0+IF(D380&lt;6,6-D380,0))</f>
        <v>0</v>
      </c>
      <c r="I380" s="33"/>
      <c r="J380" s="33"/>
      <c r="K380" s="33"/>
      <c r="L380" s="33"/>
      <c r="M380" s="34"/>
    </row>
    <row r="381" spans="3:13" ht="15.75" x14ac:dyDescent="0.25">
      <c r="C381" s="31">
        <v>7</v>
      </c>
      <c r="D381" s="32">
        <v>7</v>
      </c>
      <c r="E381" s="32">
        <v>20</v>
      </c>
      <c r="F381" s="33">
        <v>8</v>
      </c>
      <c r="G381" s="33">
        <f t="shared" si="34"/>
        <v>4</v>
      </c>
      <c r="H381" s="33">
        <f t="shared" si="35"/>
        <v>0</v>
      </c>
      <c r="I381" s="33"/>
      <c r="J381" s="33"/>
      <c r="K381" s="33"/>
      <c r="L381" s="33"/>
      <c r="M381" s="34"/>
    </row>
    <row r="382" spans="3:13" ht="15.75" x14ac:dyDescent="0.25">
      <c r="C382" s="31">
        <v>8</v>
      </c>
      <c r="D382" s="32">
        <v>7</v>
      </c>
      <c r="E382" s="32">
        <v>22</v>
      </c>
      <c r="F382" s="33">
        <v>8</v>
      </c>
      <c r="G382" s="33">
        <f t="shared" si="34"/>
        <v>6</v>
      </c>
      <c r="H382" s="33">
        <f t="shared" si="35"/>
        <v>0</v>
      </c>
      <c r="I382" s="33"/>
      <c r="J382" s="33"/>
      <c r="K382" s="33"/>
      <c r="L382" s="33"/>
      <c r="M382" s="34"/>
    </row>
    <row r="383" spans="3:13" ht="15.75" x14ac:dyDescent="0.25">
      <c r="C383" s="31">
        <v>9</v>
      </c>
      <c r="D383" s="32">
        <v>7</v>
      </c>
      <c r="E383" s="32">
        <v>23</v>
      </c>
      <c r="F383" s="33">
        <v>8</v>
      </c>
      <c r="G383" s="33">
        <f t="shared" si="34"/>
        <v>6</v>
      </c>
      <c r="H383" s="33">
        <f t="shared" si="35"/>
        <v>1</v>
      </c>
      <c r="I383" s="33"/>
      <c r="J383" s="33"/>
      <c r="K383" s="33"/>
      <c r="L383" s="33"/>
      <c r="M383" s="34"/>
    </row>
    <row r="384" spans="3:13" ht="15.75" x14ac:dyDescent="0.25">
      <c r="C384" s="31">
        <v>10</v>
      </c>
      <c r="D384" s="32">
        <v>7</v>
      </c>
      <c r="E384" s="32">
        <v>19</v>
      </c>
      <c r="F384" s="33">
        <v>8</v>
      </c>
      <c r="G384" s="33">
        <f t="shared" si="34"/>
        <v>3</v>
      </c>
      <c r="H384" s="33">
        <f t="shared" si="35"/>
        <v>0</v>
      </c>
      <c r="I384" s="33"/>
      <c r="J384" s="33"/>
      <c r="K384" s="33"/>
      <c r="L384" s="33"/>
      <c r="M384" s="34"/>
    </row>
    <row r="385" spans="3:13" ht="15.75" x14ac:dyDescent="0.25">
      <c r="C385" s="31">
        <v>11</v>
      </c>
      <c r="D385" s="32">
        <v>7</v>
      </c>
      <c r="E385" s="32">
        <v>21</v>
      </c>
      <c r="F385" s="33">
        <v>8</v>
      </c>
      <c r="G385" s="33">
        <f t="shared" si="34"/>
        <v>5</v>
      </c>
      <c r="H385" s="33">
        <f t="shared" si="35"/>
        <v>0</v>
      </c>
      <c r="I385" s="33"/>
      <c r="J385" s="33"/>
      <c r="K385" s="33"/>
      <c r="L385" s="33"/>
      <c r="M385" s="34"/>
    </row>
    <row r="386" spans="3:13" ht="15.75" x14ac:dyDescent="0.25">
      <c r="C386" s="73">
        <v>12</v>
      </c>
      <c r="D386" s="72">
        <v>7</v>
      </c>
      <c r="E386" s="72">
        <v>17</v>
      </c>
      <c r="F386" s="74">
        <v>8</v>
      </c>
      <c r="G386" s="74">
        <f>IF(E386&lt;=22,E386-F386-1-7,22-F386-1-7)</f>
        <v>1</v>
      </c>
      <c r="H386" s="74">
        <f t="shared" si="35"/>
        <v>0</v>
      </c>
      <c r="I386" s="74"/>
      <c r="J386" s="74"/>
      <c r="K386" s="74"/>
      <c r="L386" s="74"/>
      <c r="M386" s="75"/>
    </row>
    <row r="387" spans="3:13" ht="15.75" x14ac:dyDescent="0.25">
      <c r="C387" s="73">
        <v>13</v>
      </c>
      <c r="D387" s="72">
        <v>7</v>
      </c>
      <c r="E387" s="72">
        <v>17</v>
      </c>
      <c r="F387" s="74">
        <v>8</v>
      </c>
      <c r="G387" s="74">
        <f>IF(E387&lt;=22,E387-F387-1-7,22-F387-1-7)</f>
        <v>1</v>
      </c>
      <c r="H387" s="74">
        <f t="shared" si="35"/>
        <v>0</v>
      </c>
      <c r="I387" s="74"/>
      <c r="J387" s="74"/>
      <c r="K387" s="74"/>
      <c r="L387" s="74"/>
      <c r="M387" s="75"/>
    </row>
    <row r="388" spans="3:13" ht="15.75" x14ac:dyDescent="0.25">
      <c r="C388" s="31">
        <v>14</v>
      </c>
      <c r="D388" s="32">
        <v>7</v>
      </c>
      <c r="E388" s="32">
        <v>22</v>
      </c>
      <c r="F388" s="33">
        <v>8</v>
      </c>
      <c r="G388" s="33">
        <f t="shared" ref="G388:G389" si="36">IF(E388&lt;=22,E388-F388-1-7,22-F388-1-7)</f>
        <v>6</v>
      </c>
      <c r="H388" s="33">
        <f>IF(E388&gt;=22,(E388-22)+ IF(D388&lt;6,6-D388,0),0+IF(D388&lt;6,6-D388,0))</f>
        <v>0</v>
      </c>
      <c r="I388" s="33"/>
      <c r="J388" s="57"/>
      <c r="K388" s="57"/>
      <c r="L388" s="33"/>
      <c r="M388" s="34"/>
    </row>
    <row r="389" spans="3:13" ht="15.75" x14ac:dyDescent="0.25">
      <c r="C389" s="31">
        <v>15</v>
      </c>
      <c r="D389" s="32">
        <v>7</v>
      </c>
      <c r="E389" s="32">
        <v>21</v>
      </c>
      <c r="F389" s="33">
        <v>8</v>
      </c>
      <c r="G389" s="33">
        <f t="shared" si="36"/>
        <v>5</v>
      </c>
      <c r="H389" s="33">
        <f>IF(E389&gt;=22,(E389-22)+ IF(D389&lt;6,6-D389,0),0+IF(D389&lt;6,6-D389,0))</f>
        <v>0</v>
      </c>
      <c r="I389" s="33"/>
      <c r="J389" s="57"/>
      <c r="K389" s="57"/>
      <c r="L389" s="33"/>
      <c r="M389" s="34"/>
    </row>
    <row r="390" spans="3:13" ht="15.75" x14ac:dyDescent="0.25">
      <c r="C390" s="31">
        <v>16</v>
      </c>
      <c r="D390" s="32"/>
      <c r="E390" s="32"/>
      <c r="F390" s="33"/>
      <c r="G390" s="33"/>
      <c r="H390" s="33"/>
      <c r="I390" s="33"/>
      <c r="J390" s="33"/>
      <c r="K390" s="33"/>
      <c r="L390" s="33"/>
      <c r="M390" s="34"/>
    </row>
    <row r="391" spans="3:13" ht="15.75" x14ac:dyDescent="0.25">
      <c r="C391" s="31">
        <v>17</v>
      </c>
      <c r="D391" s="32"/>
      <c r="E391" s="32"/>
      <c r="F391" s="33"/>
      <c r="G391" s="33"/>
      <c r="H391" s="33"/>
      <c r="I391" s="33"/>
      <c r="J391" s="33"/>
      <c r="K391" s="33"/>
      <c r="L391" s="33"/>
      <c r="M391" s="34"/>
    </row>
    <row r="392" spans="3:13" ht="15.75" x14ac:dyDescent="0.25">
      <c r="C392" s="31">
        <v>18</v>
      </c>
      <c r="D392" s="32"/>
      <c r="E392" s="32"/>
      <c r="F392" s="33"/>
      <c r="G392" s="33"/>
      <c r="H392" s="33"/>
      <c r="I392" s="33"/>
      <c r="J392" s="33"/>
      <c r="K392" s="33"/>
      <c r="L392" s="33"/>
      <c r="M392" s="34"/>
    </row>
    <row r="393" spans="3:13" ht="15.75" x14ac:dyDescent="0.25">
      <c r="C393" s="31">
        <v>19</v>
      </c>
      <c r="D393" s="32"/>
      <c r="E393" s="32"/>
      <c r="F393" s="33"/>
      <c r="G393" s="33"/>
      <c r="H393" s="33"/>
      <c r="I393" s="33"/>
      <c r="J393" s="33"/>
      <c r="K393" s="33"/>
      <c r="L393" s="33"/>
      <c r="M393" s="34"/>
    </row>
    <row r="394" spans="3:13" ht="15.75" x14ac:dyDescent="0.25">
      <c r="C394" s="31">
        <v>20</v>
      </c>
      <c r="D394" s="32"/>
      <c r="E394" s="32"/>
      <c r="F394" s="33"/>
      <c r="G394" s="33"/>
      <c r="H394" s="33"/>
      <c r="I394" s="33"/>
      <c r="J394" s="33"/>
      <c r="K394" s="33"/>
      <c r="L394" s="33"/>
      <c r="M394" s="34"/>
    </row>
    <row r="395" spans="3:13" ht="15.75" x14ac:dyDescent="0.25">
      <c r="C395" s="31">
        <v>21</v>
      </c>
      <c r="D395" s="32"/>
      <c r="E395" s="32"/>
      <c r="F395" s="33"/>
      <c r="G395" s="33"/>
      <c r="H395" s="33"/>
      <c r="I395" s="33"/>
      <c r="J395" s="33"/>
      <c r="K395" s="33"/>
      <c r="L395" s="33"/>
      <c r="M395" s="34"/>
    </row>
    <row r="396" spans="3:13" ht="15.75" x14ac:dyDescent="0.25">
      <c r="C396" s="31">
        <v>22</v>
      </c>
      <c r="D396" s="32"/>
      <c r="E396" s="32"/>
      <c r="F396" s="33"/>
      <c r="G396" s="33"/>
      <c r="H396" s="33"/>
      <c r="I396" s="33"/>
      <c r="J396" s="33"/>
      <c r="K396" s="33"/>
      <c r="L396" s="33"/>
      <c r="M396" s="34"/>
    </row>
    <row r="397" spans="3:13" ht="15.75" x14ac:dyDescent="0.25">
      <c r="C397" s="31">
        <v>23</v>
      </c>
      <c r="D397" s="32"/>
      <c r="E397" s="32"/>
      <c r="F397" s="33"/>
      <c r="G397" s="33"/>
      <c r="H397" s="33"/>
      <c r="I397" s="33"/>
      <c r="J397" s="33"/>
      <c r="K397" s="33"/>
      <c r="L397" s="33"/>
      <c r="M397" s="34"/>
    </row>
    <row r="398" spans="3:13" ht="15.75" x14ac:dyDescent="0.25">
      <c r="C398" s="31">
        <v>24</v>
      </c>
      <c r="D398" s="32"/>
      <c r="E398" s="32"/>
      <c r="F398" s="33"/>
      <c r="G398" s="33"/>
      <c r="H398" s="33"/>
      <c r="I398" s="33"/>
      <c r="J398" s="33"/>
      <c r="K398" s="33"/>
      <c r="L398" s="33"/>
      <c r="M398" s="34"/>
    </row>
    <row r="399" spans="3:13" ht="15.75" x14ac:dyDescent="0.25">
      <c r="C399" s="31">
        <v>25</v>
      </c>
      <c r="D399" s="32"/>
      <c r="E399" s="32"/>
      <c r="F399" s="33"/>
      <c r="G399" s="33"/>
      <c r="H399" s="33"/>
      <c r="I399" s="33"/>
      <c r="J399" s="33"/>
      <c r="K399" s="33"/>
      <c r="L399" s="33"/>
      <c r="M399" s="34"/>
    </row>
    <row r="400" spans="3:13" ht="15.75" x14ac:dyDescent="0.25">
      <c r="C400" s="31">
        <v>26</v>
      </c>
      <c r="D400" s="32"/>
      <c r="E400" s="32"/>
      <c r="F400" s="33"/>
      <c r="G400" s="33"/>
      <c r="H400" s="33"/>
      <c r="I400" s="33"/>
      <c r="J400" s="33"/>
      <c r="K400" s="33"/>
      <c r="L400" s="33"/>
      <c r="M400" s="34"/>
    </row>
    <row r="401" spans="3:13" ht="15.75" x14ac:dyDescent="0.25">
      <c r="C401" s="31">
        <v>27</v>
      </c>
      <c r="D401" s="32"/>
      <c r="E401" s="32"/>
      <c r="F401" s="33"/>
      <c r="G401" s="33"/>
      <c r="H401" s="33"/>
      <c r="I401" s="33"/>
      <c r="J401" s="33"/>
      <c r="K401" s="33"/>
      <c r="L401" s="33"/>
      <c r="M401" s="34"/>
    </row>
    <row r="402" spans="3:13" ht="15.75" x14ac:dyDescent="0.25">
      <c r="C402" s="31">
        <v>28</v>
      </c>
      <c r="D402" s="32"/>
      <c r="E402" s="32"/>
      <c r="F402" s="33"/>
      <c r="G402" s="33"/>
      <c r="H402" s="33"/>
      <c r="I402" s="33"/>
      <c r="J402" s="33"/>
      <c r="K402" s="33"/>
      <c r="L402" s="33"/>
      <c r="M402" s="34"/>
    </row>
    <row r="403" spans="3:13" ht="15.75" x14ac:dyDescent="0.25">
      <c r="C403" s="31">
        <v>29</v>
      </c>
      <c r="D403" s="32"/>
      <c r="E403" s="58"/>
      <c r="F403" s="33"/>
      <c r="G403" s="33"/>
      <c r="H403" s="33"/>
      <c r="I403" s="59"/>
      <c r="J403" s="33"/>
      <c r="K403" s="33"/>
      <c r="L403" s="33"/>
      <c r="M403" s="34"/>
    </row>
    <row r="404" spans="3:13" ht="16.5" thickBot="1" x14ac:dyDescent="0.3">
      <c r="C404" s="36">
        <v>30</v>
      </c>
      <c r="D404" s="49"/>
      <c r="E404" s="50"/>
      <c r="F404" s="35"/>
      <c r="G404" s="35"/>
      <c r="H404" s="35"/>
      <c r="I404" s="51"/>
      <c r="J404" s="35"/>
      <c r="K404" s="35"/>
      <c r="L404" s="35"/>
      <c r="M404" s="52"/>
    </row>
    <row r="405" spans="3:13" ht="16.5" thickBot="1" x14ac:dyDescent="0.3">
      <c r="C405" s="61" t="s">
        <v>53</v>
      </c>
      <c r="D405" s="62"/>
      <c r="E405" s="63"/>
      <c r="F405" s="37">
        <f>F375+F376+F377+F378+F379+F380+F381+F382+F383+F384+F385+F386+F387+F388+F389</f>
        <v>120</v>
      </c>
      <c r="G405" s="38">
        <f>G375+G376+G377+G378+G380+G381+G382+G383+G384+G385+G386+G387+G388+G389</f>
        <v>55</v>
      </c>
      <c r="H405" s="39">
        <f>SUM(H375:H404)</f>
        <v>5</v>
      </c>
      <c r="I405" s="60"/>
      <c r="J405" s="38"/>
      <c r="K405" s="38">
        <f>SUM(K379:K404)</f>
        <v>10</v>
      </c>
      <c r="L405" s="38"/>
      <c r="M405" s="39"/>
    </row>
    <row r="406" spans="3:13" ht="31.5" thickBot="1" x14ac:dyDescent="0.3">
      <c r="C406" s="82" t="s">
        <v>62</v>
      </c>
      <c r="D406" s="81"/>
      <c r="E406" s="80"/>
      <c r="F406" s="83">
        <f>F405/8</f>
        <v>15</v>
      </c>
      <c r="G406" s="83"/>
      <c r="H406" s="83"/>
      <c r="I406" s="84"/>
      <c r="J406" s="84"/>
      <c r="K406" s="83"/>
      <c r="L406" s="79"/>
      <c r="M406" s="78"/>
    </row>
    <row r="407" spans="3:13" ht="15.75" thickBot="1" x14ac:dyDescent="0.3"/>
    <row r="408" spans="3:13" ht="60" thickBot="1" x14ac:dyDescent="0.8">
      <c r="C408" s="144" t="s">
        <v>13</v>
      </c>
      <c r="D408" s="145"/>
      <c r="E408" s="145"/>
      <c r="F408" s="145"/>
      <c r="G408" s="145"/>
      <c r="H408" s="145"/>
      <c r="I408" s="145"/>
      <c r="J408" s="145"/>
      <c r="K408" s="145"/>
      <c r="L408" s="145"/>
      <c r="M408" s="146"/>
    </row>
    <row r="409" spans="3:13" x14ac:dyDescent="0.25">
      <c r="C409" s="8"/>
      <c r="D409" s="2"/>
      <c r="E409" s="2"/>
      <c r="F409" s="2"/>
      <c r="G409" s="4"/>
      <c r="H409" s="4"/>
      <c r="I409" s="4"/>
      <c r="J409" s="4"/>
      <c r="K409" s="4"/>
      <c r="L409" s="4"/>
      <c r="M409" s="13"/>
    </row>
    <row r="410" spans="3:13" x14ac:dyDescent="0.25">
      <c r="C410" s="9"/>
      <c r="D410" s="3"/>
      <c r="E410" s="3"/>
      <c r="F410" s="3"/>
      <c r="G410" s="4"/>
      <c r="H410" s="4"/>
      <c r="I410" s="4"/>
      <c r="J410" s="4"/>
      <c r="K410" s="4"/>
      <c r="L410" s="4"/>
      <c r="M410" s="13"/>
    </row>
    <row r="411" spans="3:13" ht="15.75" x14ac:dyDescent="0.25">
      <c r="C411" s="67" t="s">
        <v>0</v>
      </c>
      <c r="D411" s="5"/>
      <c r="E411" s="5"/>
      <c r="F411" s="68" t="s">
        <v>1</v>
      </c>
      <c r="G411" s="6"/>
      <c r="H411" s="6"/>
      <c r="I411" s="6"/>
      <c r="J411" s="6"/>
      <c r="K411" s="6"/>
      <c r="L411" s="6"/>
      <c r="M411" s="14"/>
    </row>
    <row r="412" spans="3:13" ht="15.75" x14ac:dyDescent="0.25">
      <c r="C412" s="10" t="s">
        <v>20</v>
      </c>
      <c r="D412" s="5"/>
      <c r="E412" s="5"/>
      <c r="F412" s="17">
        <v>41774</v>
      </c>
      <c r="G412" s="6"/>
      <c r="H412" s="6"/>
      <c r="I412" s="6"/>
      <c r="J412" s="6"/>
      <c r="K412" s="6"/>
      <c r="L412" s="6"/>
      <c r="M412" s="14"/>
    </row>
    <row r="413" spans="3:13" ht="15.75" x14ac:dyDescent="0.25">
      <c r="C413" s="47" t="s">
        <v>54</v>
      </c>
      <c r="D413" s="48" t="s">
        <v>55</v>
      </c>
      <c r="E413" s="5"/>
      <c r="F413" s="5"/>
      <c r="G413" s="6"/>
      <c r="H413" s="6"/>
      <c r="I413" s="6"/>
      <c r="J413" s="6"/>
      <c r="K413" s="6"/>
      <c r="L413" s="6"/>
      <c r="M413" s="14"/>
    </row>
    <row r="414" spans="3:13" ht="15.75" x14ac:dyDescent="0.25">
      <c r="C414" s="147" t="s">
        <v>2</v>
      </c>
      <c r="D414" s="148"/>
      <c r="E414" s="149" t="s">
        <v>70</v>
      </c>
      <c r="F414" s="149"/>
      <c r="G414" s="6"/>
      <c r="H414" s="6"/>
      <c r="I414" s="6"/>
      <c r="J414" s="6"/>
      <c r="K414" s="6"/>
      <c r="L414" s="6"/>
      <c r="M414" s="14"/>
    </row>
    <row r="415" spans="3:13" ht="15.75" x14ac:dyDescent="0.25">
      <c r="C415" s="147" t="s">
        <v>3</v>
      </c>
      <c r="D415" s="148"/>
      <c r="E415" s="154">
        <v>12336598</v>
      </c>
      <c r="F415" s="155"/>
      <c r="G415" s="6"/>
      <c r="H415" s="6"/>
      <c r="I415" s="6"/>
      <c r="J415" s="6"/>
      <c r="K415" s="6"/>
      <c r="L415" s="6"/>
      <c r="M415" s="14"/>
    </row>
    <row r="416" spans="3:13" ht="15.75" x14ac:dyDescent="0.25">
      <c r="C416" s="156" t="s">
        <v>4</v>
      </c>
      <c r="D416" s="157"/>
      <c r="E416" s="154" t="s">
        <v>57</v>
      </c>
      <c r="F416" s="155"/>
      <c r="G416" s="6"/>
      <c r="H416" s="6"/>
      <c r="I416" s="6"/>
      <c r="J416" s="6"/>
      <c r="K416" s="6"/>
      <c r="L416" s="6"/>
      <c r="M416" s="14"/>
    </row>
    <row r="417" spans="3:13" ht="16.5" thickBot="1" x14ac:dyDescent="0.3">
      <c r="C417" s="11"/>
      <c r="D417" s="6"/>
      <c r="E417" s="6"/>
      <c r="F417" s="6"/>
      <c r="G417" s="6"/>
      <c r="H417" s="6"/>
      <c r="I417" s="6"/>
      <c r="J417" s="6"/>
      <c r="K417" s="6"/>
      <c r="L417" s="6"/>
      <c r="M417" s="14"/>
    </row>
    <row r="418" spans="3:13" ht="15.75" x14ac:dyDescent="0.25">
      <c r="C418" s="158" t="s">
        <v>5</v>
      </c>
      <c r="D418" s="159"/>
      <c r="E418" s="69" t="s">
        <v>6</v>
      </c>
      <c r="F418" s="150" t="s">
        <v>18</v>
      </c>
      <c r="G418" s="152" t="s">
        <v>8</v>
      </c>
      <c r="H418" s="152"/>
      <c r="I418" s="152"/>
      <c r="J418" s="152"/>
      <c r="K418" s="152"/>
      <c r="L418" s="152"/>
      <c r="M418" s="153"/>
    </row>
    <row r="419" spans="3:13" ht="47.25" x14ac:dyDescent="0.25">
      <c r="C419" s="12" t="s">
        <v>17</v>
      </c>
      <c r="D419" s="7" t="s">
        <v>7</v>
      </c>
      <c r="E419" s="7" t="s">
        <v>7</v>
      </c>
      <c r="F419" s="151"/>
      <c r="G419" s="15" t="s">
        <v>9</v>
      </c>
      <c r="H419" s="15" t="s">
        <v>10</v>
      </c>
      <c r="I419" s="15" t="s">
        <v>11</v>
      </c>
      <c r="J419" s="15" t="s">
        <v>12</v>
      </c>
      <c r="K419" s="15" t="s">
        <v>14</v>
      </c>
      <c r="L419" s="15" t="s">
        <v>15</v>
      </c>
      <c r="M419" s="16" t="s">
        <v>16</v>
      </c>
    </row>
    <row r="420" spans="3:13" ht="15.75" x14ac:dyDescent="0.25">
      <c r="C420" s="31">
        <v>1</v>
      </c>
      <c r="D420" s="32">
        <v>7</v>
      </c>
      <c r="E420" s="32">
        <v>17</v>
      </c>
      <c r="F420" s="33">
        <v>8</v>
      </c>
      <c r="G420" s="33">
        <f>IF(E420&lt;=22,E420-F420-1-7,22-F420-1-7)</f>
        <v>1</v>
      </c>
      <c r="H420" s="33">
        <f>IF(E420&gt;=22,(E420-22)+ IF(D420&lt;6,6-D420,0),0+IF(D420&lt;6,6-D420,0))</f>
        <v>0</v>
      </c>
      <c r="I420" s="33"/>
      <c r="J420" s="33"/>
      <c r="K420" s="33"/>
      <c r="L420" s="33"/>
      <c r="M420" s="34"/>
    </row>
    <row r="421" spans="3:13" ht="15.75" x14ac:dyDescent="0.25">
      <c r="C421" s="31">
        <v>2</v>
      </c>
      <c r="D421" s="32">
        <v>7</v>
      </c>
      <c r="E421" s="32">
        <v>24</v>
      </c>
      <c r="F421" s="33">
        <v>8</v>
      </c>
      <c r="G421" s="33">
        <f t="shared" ref="G421:G424" si="37">IF(E421&lt;=22,E421-F421-1-7,22-F421-1-7)</f>
        <v>6</v>
      </c>
      <c r="H421" s="33">
        <f>IF(E421&gt;=22,(E421-22)+ IF(D421&lt;6,6-D421,0),0+IF(D421&lt;6,6-D421,0))</f>
        <v>2</v>
      </c>
      <c r="I421" s="33"/>
      <c r="J421" s="33"/>
      <c r="K421" s="33"/>
      <c r="L421" s="33"/>
      <c r="M421" s="34"/>
    </row>
    <row r="422" spans="3:13" ht="15.75" x14ac:dyDescent="0.25">
      <c r="C422" s="31">
        <v>3</v>
      </c>
      <c r="D422" s="32">
        <v>7</v>
      </c>
      <c r="E422" s="32">
        <v>20</v>
      </c>
      <c r="F422" s="33">
        <v>8</v>
      </c>
      <c r="G422" s="33">
        <f t="shared" si="37"/>
        <v>4</v>
      </c>
      <c r="H422" s="33">
        <f>IF(E422&gt;=22,(E422-22)+ IF(D422&lt;6,6-D422,0),0+IF(D422&lt;6,6-D422,0))</f>
        <v>0</v>
      </c>
      <c r="I422" s="33"/>
      <c r="J422" s="33"/>
      <c r="K422" s="33"/>
      <c r="L422" s="33"/>
      <c r="M422" s="34"/>
    </row>
    <row r="423" spans="3:13" ht="15.75" x14ac:dyDescent="0.25">
      <c r="C423" s="31">
        <v>4</v>
      </c>
      <c r="D423" s="32">
        <v>7</v>
      </c>
      <c r="E423" s="32">
        <v>24</v>
      </c>
      <c r="F423" s="33">
        <v>8</v>
      </c>
      <c r="G423" s="33">
        <f t="shared" si="37"/>
        <v>6</v>
      </c>
      <c r="H423" s="33">
        <f>IF(E423&gt;=22,(E423-22)+ IF(D423&lt;6,6-D423,0),0+IF(D423&lt;6,6-D423,0))</f>
        <v>2</v>
      </c>
      <c r="I423" s="33"/>
      <c r="J423" s="33"/>
      <c r="K423" s="33"/>
      <c r="L423" s="33"/>
      <c r="M423" s="34"/>
    </row>
    <row r="424" spans="3:13" ht="15.75" x14ac:dyDescent="0.25">
      <c r="C424" s="53">
        <v>5</v>
      </c>
      <c r="D424" s="54">
        <v>7</v>
      </c>
      <c r="E424" s="54">
        <v>17</v>
      </c>
      <c r="F424" s="55">
        <v>8</v>
      </c>
      <c r="G424" s="55">
        <f t="shared" si="37"/>
        <v>1</v>
      </c>
      <c r="H424" s="55">
        <f t="shared" ref="H424" si="38">IF(E424&gt;=22,(E424-22)+ IF(D424&lt;6,6-D424,0),0+IF(D424&lt;6,6-D424,0))</f>
        <v>0</v>
      </c>
      <c r="I424" s="55"/>
      <c r="J424" s="55"/>
      <c r="K424" s="55">
        <f>+E424-D424</f>
        <v>10</v>
      </c>
      <c r="L424" s="55"/>
      <c r="M424" s="56"/>
    </row>
    <row r="425" spans="3:13" ht="15.75" x14ac:dyDescent="0.25">
      <c r="C425" s="31">
        <v>6</v>
      </c>
      <c r="D425" s="32">
        <v>7</v>
      </c>
      <c r="E425" s="32">
        <v>17</v>
      </c>
      <c r="F425" s="33">
        <v>8</v>
      </c>
      <c r="G425" s="33">
        <f t="shared" ref="G425:G430" si="39">IF(E425&lt;=22,E425-F425-1-7,22-F425-1-7)</f>
        <v>1</v>
      </c>
      <c r="H425" s="33">
        <f t="shared" ref="H425:H432" si="40">IF(E425&gt;=22,(E425-22)+ IF(D425&lt;6,6-D425,0),0+IF(D425&lt;6,6-D425,0))</f>
        <v>0</v>
      </c>
      <c r="I425" s="33"/>
      <c r="J425" s="33"/>
      <c r="K425" s="33"/>
      <c r="L425" s="33"/>
      <c r="M425" s="34"/>
    </row>
    <row r="426" spans="3:13" ht="15.75" x14ac:dyDescent="0.25">
      <c r="C426" s="31">
        <v>7</v>
      </c>
      <c r="D426" s="32">
        <v>7</v>
      </c>
      <c r="E426" s="32">
        <v>20</v>
      </c>
      <c r="F426" s="33">
        <v>8</v>
      </c>
      <c r="G426" s="33">
        <f t="shared" si="39"/>
        <v>4</v>
      </c>
      <c r="H426" s="33">
        <f t="shared" si="40"/>
        <v>0</v>
      </c>
      <c r="I426" s="33"/>
      <c r="J426" s="33"/>
      <c r="K426" s="33"/>
      <c r="L426" s="33"/>
      <c r="M426" s="34"/>
    </row>
    <row r="427" spans="3:13" ht="15.75" x14ac:dyDescent="0.25">
      <c r="C427" s="31">
        <v>8</v>
      </c>
      <c r="D427" s="32">
        <v>7</v>
      </c>
      <c r="E427" s="32">
        <v>22</v>
      </c>
      <c r="F427" s="33">
        <v>8</v>
      </c>
      <c r="G427" s="33">
        <f t="shared" si="39"/>
        <v>6</v>
      </c>
      <c r="H427" s="33">
        <f t="shared" si="40"/>
        <v>0</v>
      </c>
      <c r="I427" s="33"/>
      <c r="J427" s="33"/>
      <c r="K427" s="33"/>
      <c r="L427" s="33"/>
      <c r="M427" s="34"/>
    </row>
    <row r="428" spans="3:13" ht="15.75" x14ac:dyDescent="0.25">
      <c r="C428" s="31">
        <v>9</v>
      </c>
      <c r="D428" s="32">
        <v>7</v>
      </c>
      <c r="E428" s="32">
        <v>23</v>
      </c>
      <c r="F428" s="33">
        <v>8</v>
      </c>
      <c r="G428" s="33">
        <f t="shared" si="39"/>
        <v>6</v>
      </c>
      <c r="H428" s="33">
        <f t="shared" si="40"/>
        <v>1</v>
      </c>
      <c r="I428" s="33"/>
      <c r="J428" s="33"/>
      <c r="K428" s="33"/>
      <c r="L428" s="33"/>
      <c r="M428" s="34"/>
    </row>
    <row r="429" spans="3:13" ht="15.75" x14ac:dyDescent="0.25">
      <c r="C429" s="31">
        <v>10</v>
      </c>
      <c r="D429" s="32">
        <v>7</v>
      </c>
      <c r="E429" s="32">
        <v>19</v>
      </c>
      <c r="F429" s="33">
        <v>8</v>
      </c>
      <c r="G429" s="33">
        <f t="shared" si="39"/>
        <v>3</v>
      </c>
      <c r="H429" s="33">
        <f t="shared" si="40"/>
        <v>0</v>
      </c>
      <c r="I429" s="33"/>
      <c r="J429" s="33"/>
      <c r="K429" s="33"/>
      <c r="L429" s="33"/>
      <c r="M429" s="34"/>
    </row>
    <row r="430" spans="3:13" ht="15.75" x14ac:dyDescent="0.25">
      <c r="C430" s="31">
        <v>11</v>
      </c>
      <c r="D430" s="32">
        <v>7</v>
      </c>
      <c r="E430" s="32">
        <v>21</v>
      </c>
      <c r="F430" s="33">
        <v>8</v>
      </c>
      <c r="G430" s="33">
        <f t="shared" si="39"/>
        <v>5</v>
      </c>
      <c r="H430" s="33">
        <f t="shared" si="40"/>
        <v>0</v>
      </c>
      <c r="I430" s="33"/>
      <c r="J430" s="33"/>
      <c r="K430" s="33"/>
      <c r="L430" s="33"/>
      <c r="M430" s="34"/>
    </row>
    <row r="431" spans="3:13" ht="15.75" x14ac:dyDescent="0.25">
      <c r="C431" s="73">
        <v>12</v>
      </c>
      <c r="D431" s="72">
        <v>7</v>
      </c>
      <c r="E431" s="72">
        <v>17</v>
      </c>
      <c r="F431" s="74">
        <v>8</v>
      </c>
      <c r="G431" s="74">
        <f>IF(E431&lt;=22,E431-F431-1-7,22-F431-1-7)</f>
        <v>1</v>
      </c>
      <c r="H431" s="74">
        <f t="shared" si="40"/>
        <v>0</v>
      </c>
      <c r="I431" s="74"/>
      <c r="J431" s="74"/>
      <c r="K431" s="74"/>
      <c r="L431" s="74"/>
      <c r="M431" s="75"/>
    </row>
    <row r="432" spans="3:13" ht="15.75" x14ac:dyDescent="0.25">
      <c r="C432" s="73">
        <v>13</v>
      </c>
      <c r="D432" s="72">
        <v>7</v>
      </c>
      <c r="E432" s="72">
        <v>17</v>
      </c>
      <c r="F432" s="74">
        <v>8</v>
      </c>
      <c r="G432" s="74">
        <f>IF(E432&lt;=22,E432-F432-1-7,22-F432-1-7)</f>
        <v>1</v>
      </c>
      <c r="H432" s="74">
        <f t="shared" si="40"/>
        <v>0</v>
      </c>
      <c r="I432" s="74"/>
      <c r="J432" s="74"/>
      <c r="K432" s="74"/>
      <c r="L432" s="74"/>
      <c r="M432" s="75"/>
    </row>
    <row r="433" spans="3:13" ht="15.75" x14ac:dyDescent="0.25">
      <c r="C433" s="31">
        <v>14</v>
      </c>
      <c r="D433" s="32">
        <v>7</v>
      </c>
      <c r="E433" s="32">
        <v>22</v>
      </c>
      <c r="F433" s="33">
        <v>8</v>
      </c>
      <c r="G433" s="33">
        <f t="shared" ref="G433:G434" si="41">IF(E433&lt;=22,E433-F433-1-7,22-F433-1-7)</f>
        <v>6</v>
      </c>
      <c r="H433" s="33">
        <f>IF(E433&gt;=22,(E433-22)+ IF(D433&lt;6,6-D433,0),0+IF(D433&lt;6,6-D433,0))</f>
        <v>0</v>
      </c>
      <c r="I433" s="33"/>
      <c r="J433" s="57"/>
      <c r="K433" s="57"/>
      <c r="L433" s="33"/>
      <c r="M433" s="34"/>
    </row>
    <row r="434" spans="3:13" ht="15.75" x14ac:dyDescent="0.25">
      <c r="C434" s="31">
        <v>15</v>
      </c>
      <c r="D434" s="32">
        <v>7</v>
      </c>
      <c r="E434" s="32">
        <v>21</v>
      </c>
      <c r="F434" s="33">
        <v>8</v>
      </c>
      <c r="G434" s="33">
        <f t="shared" si="41"/>
        <v>5</v>
      </c>
      <c r="H434" s="33">
        <f>IF(E434&gt;=22,(E434-22)+ IF(D434&lt;6,6-D434,0),0+IF(D434&lt;6,6-D434,0))</f>
        <v>0</v>
      </c>
      <c r="I434" s="33"/>
      <c r="J434" s="57"/>
      <c r="K434" s="57"/>
      <c r="L434" s="33"/>
      <c r="M434" s="34"/>
    </row>
    <row r="435" spans="3:13" ht="15.75" x14ac:dyDescent="0.25">
      <c r="C435" s="31">
        <v>16</v>
      </c>
      <c r="D435" s="32"/>
      <c r="E435" s="32"/>
      <c r="F435" s="33"/>
      <c r="G435" s="33"/>
      <c r="H435" s="33"/>
      <c r="I435" s="33"/>
      <c r="J435" s="33"/>
      <c r="K435" s="33"/>
      <c r="L435" s="33"/>
      <c r="M435" s="34"/>
    </row>
    <row r="436" spans="3:13" ht="15.75" x14ac:dyDescent="0.25">
      <c r="C436" s="31">
        <v>17</v>
      </c>
      <c r="D436" s="32"/>
      <c r="E436" s="32"/>
      <c r="F436" s="33"/>
      <c r="G436" s="33"/>
      <c r="H436" s="33"/>
      <c r="I436" s="33"/>
      <c r="J436" s="33"/>
      <c r="K436" s="33"/>
      <c r="L436" s="33"/>
      <c r="M436" s="34"/>
    </row>
    <row r="437" spans="3:13" ht="15.75" x14ac:dyDescent="0.25">
      <c r="C437" s="31">
        <v>18</v>
      </c>
      <c r="D437" s="32"/>
      <c r="E437" s="32"/>
      <c r="F437" s="33"/>
      <c r="G437" s="33"/>
      <c r="H437" s="33"/>
      <c r="I437" s="33"/>
      <c r="J437" s="33"/>
      <c r="K437" s="33"/>
      <c r="L437" s="33"/>
      <c r="M437" s="34"/>
    </row>
    <row r="438" spans="3:13" ht="15.75" x14ac:dyDescent="0.25">
      <c r="C438" s="31">
        <v>19</v>
      </c>
      <c r="D438" s="32"/>
      <c r="E438" s="32"/>
      <c r="F438" s="33"/>
      <c r="G438" s="33"/>
      <c r="H438" s="33"/>
      <c r="I438" s="33"/>
      <c r="J438" s="33"/>
      <c r="K438" s="33"/>
      <c r="L438" s="33"/>
      <c r="M438" s="34"/>
    </row>
    <row r="439" spans="3:13" ht="15.75" x14ac:dyDescent="0.25">
      <c r="C439" s="31">
        <v>20</v>
      </c>
      <c r="D439" s="32"/>
      <c r="E439" s="32"/>
      <c r="F439" s="33"/>
      <c r="G439" s="33"/>
      <c r="H439" s="33"/>
      <c r="I439" s="33"/>
      <c r="J439" s="33"/>
      <c r="K439" s="33"/>
      <c r="L439" s="33"/>
      <c r="M439" s="34"/>
    </row>
    <row r="440" spans="3:13" ht="15.75" x14ac:dyDescent="0.25">
      <c r="C440" s="31">
        <v>21</v>
      </c>
      <c r="D440" s="32"/>
      <c r="E440" s="32"/>
      <c r="F440" s="33"/>
      <c r="G440" s="33"/>
      <c r="H440" s="33"/>
      <c r="I440" s="33"/>
      <c r="J440" s="33"/>
      <c r="K440" s="33"/>
      <c r="L440" s="33"/>
      <c r="M440" s="34"/>
    </row>
    <row r="441" spans="3:13" ht="15.75" x14ac:dyDescent="0.25">
      <c r="C441" s="31">
        <v>22</v>
      </c>
      <c r="D441" s="32"/>
      <c r="E441" s="32"/>
      <c r="F441" s="33"/>
      <c r="G441" s="33"/>
      <c r="H441" s="33"/>
      <c r="I441" s="33"/>
      <c r="J441" s="33"/>
      <c r="K441" s="33"/>
      <c r="L441" s="33"/>
      <c r="M441" s="34"/>
    </row>
    <row r="442" spans="3:13" ht="15.75" x14ac:dyDescent="0.25">
      <c r="C442" s="31">
        <v>23</v>
      </c>
      <c r="D442" s="32"/>
      <c r="E442" s="32"/>
      <c r="F442" s="33"/>
      <c r="G442" s="33"/>
      <c r="H442" s="33"/>
      <c r="I442" s="33"/>
      <c r="J442" s="33"/>
      <c r="K442" s="33"/>
      <c r="L442" s="33"/>
      <c r="M442" s="34"/>
    </row>
    <row r="443" spans="3:13" ht="15.75" x14ac:dyDescent="0.25">
      <c r="C443" s="31">
        <v>24</v>
      </c>
      <c r="D443" s="32"/>
      <c r="E443" s="32"/>
      <c r="F443" s="33"/>
      <c r="G443" s="33"/>
      <c r="H443" s="33"/>
      <c r="I443" s="33"/>
      <c r="J443" s="33"/>
      <c r="K443" s="33"/>
      <c r="L443" s="33"/>
      <c r="M443" s="34"/>
    </row>
    <row r="444" spans="3:13" ht="15.75" x14ac:dyDescent="0.25">
      <c r="C444" s="31">
        <v>25</v>
      </c>
      <c r="D444" s="32"/>
      <c r="E444" s="32"/>
      <c r="F444" s="33"/>
      <c r="G444" s="33"/>
      <c r="H444" s="33"/>
      <c r="I444" s="33"/>
      <c r="J444" s="33"/>
      <c r="K444" s="33"/>
      <c r="L444" s="33"/>
      <c r="M444" s="34"/>
    </row>
    <row r="445" spans="3:13" ht="15.75" x14ac:dyDescent="0.25">
      <c r="C445" s="31">
        <v>26</v>
      </c>
      <c r="D445" s="32"/>
      <c r="E445" s="32"/>
      <c r="F445" s="33"/>
      <c r="G445" s="33"/>
      <c r="H445" s="33"/>
      <c r="I445" s="33"/>
      <c r="J445" s="33"/>
      <c r="K445" s="33"/>
      <c r="L445" s="33"/>
      <c r="M445" s="34"/>
    </row>
    <row r="446" spans="3:13" ht="15.75" x14ac:dyDescent="0.25">
      <c r="C446" s="31">
        <v>27</v>
      </c>
      <c r="D446" s="32"/>
      <c r="E446" s="32"/>
      <c r="F446" s="33"/>
      <c r="G446" s="33"/>
      <c r="H446" s="33"/>
      <c r="I446" s="33"/>
      <c r="J446" s="33"/>
      <c r="K446" s="33"/>
      <c r="L446" s="33"/>
      <c r="M446" s="34"/>
    </row>
    <row r="447" spans="3:13" ht="15.75" x14ac:dyDescent="0.25">
      <c r="C447" s="31">
        <v>28</v>
      </c>
      <c r="D447" s="32"/>
      <c r="E447" s="32"/>
      <c r="F447" s="33"/>
      <c r="G447" s="33"/>
      <c r="H447" s="33"/>
      <c r="I447" s="33"/>
      <c r="J447" s="33"/>
      <c r="K447" s="33"/>
      <c r="L447" s="33"/>
      <c r="M447" s="34"/>
    </row>
    <row r="448" spans="3:13" ht="15.75" x14ac:dyDescent="0.25">
      <c r="C448" s="31">
        <v>29</v>
      </c>
      <c r="D448" s="32"/>
      <c r="E448" s="58"/>
      <c r="F448" s="33"/>
      <c r="G448" s="33"/>
      <c r="H448" s="33"/>
      <c r="I448" s="59"/>
      <c r="J448" s="33"/>
      <c r="K448" s="33"/>
      <c r="L448" s="33"/>
      <c r="M448" s="34"/>
    </row>
    <row r="449" spans="3:13" ht="16.5" thickBot="1" x14ac:dyDescent="0.3">
      <c r="C449" s="36">
        <v>30</v>
      </c>
      <c r="D449" s="49"/>
      <c r="E449" s="50"/>
      <c r="F449" s="35"/>
      <c r="G449" s="35"/>
      <c r="H449" s="35"/>
      <c r="I449" s="51"/>
      <c r="J449" s="35"/>
      <c r="K449" s="35"/>
      <c r="L449" s="35"/>
      <c r="M449" s="52"/>
    </row>
    <row r="450" spans="3:13" ht="16.5" thickBot="1" x14ac:dyDescent="0.3">
      <c r="C450" s="61" t="s">
        <v>53</v>
      </c>
      <c r="D450" s="62"/>
      <c r="E450" s="63"/>
      <c r="F450" s="37">
        <f>F420+F421+F422+F423+F424+F425+F426+F427+F428+F429+F430+F431+F432+F433+F434</f>
        <v>120</v>
      </c>
      <c r="G450" s="38">
        <f>G420+G421+G422+G423+G425+G426+G427+G428+G429+G430+G431+G432+G433+G434</f>
        <v>55</v>
      </c>
      <c r="H450" s="39">
        <f>SUM(H420:H449)</f>
        <v>5</v>
      </c>
      <c r="I450" s="60"/>
      <c r="J450" s="38"/>
      <c r="K450" s="38">
        <f>SUM(K424:K449)</f>
        <v>10</v>
      </c>
      <c r="L450" s="38"/>
      <c r="M450" s="39"/>
    </row>
    <row r="451" spans="3:13" ht="31.5" thickBot="1" x14ac:dyDescent="0.3">
      <c r="C451" s="82" t="s">
        <v>62</v>
      </c>
      <c r="D451" s="81"/>
      <c r="E451" s="80"/>
      <c r="F451" s="83">
        <f>F450/8</f>
        <v>15</v>
      </c>
      <c r="G451" s="83"/>
      <c r="H451" s="83"/>
      <c r="I451" s="84"/>
      <c r="J451" s="84"/>
      <c r="K451" s="83"/>
      <c r="L451" s="79"/>
      <c r="M451" s="78"/>
    </row>
    <row r="452" spans="3:13" ht="15.75" thickBot="1" x14ac:dyDescent="0.3"/>
    <row r="453" spans="3:13" ht="60" thickBot="1" x14ac:dyDescent="0.8">
      <c r="C453" s="144" t="s">
        <v>13</v>
      </c>
      <c r="D453" s="145"/>
      <c r="E453" s="145"/>
      <c r="F453" s="145"/>
      <c r="G453" s="145"/>
      <c r="H453" s="145"/>
      <c r="I453" s="145"/>
      <c r="J453" s="145"/>
      <c r="K453" s="145"/>
      <c r="L453" s="145"/>
      <c r="M453" s="146"/>
    </row>
    <row r="454" spans="3:13" x14ac:dyDescent="0.25">
      <c r="C454" s="8"/>
      <c r="D454" s="2"/>
      <c r="E454" s="2"/>
      <c r="F454" s="2"/>
      <c r="G454" s="4"/>
      <c r="H454" s="4"/>
      <c r="I454" s="4"/>
      <c r="J454" s="4"/>
      <c r="K454" s="4"/>
      <c r="L454" s="4"/>
      <c r="M454" s="13"/>
    </row>
    <row r="455" spans="3:13" x14ac:dyDescent="0.25">
      <c r="C455" s="9"/>
      <c r="D455" s="3"/>
      <c r="E455" s="3"/>
      <c r="F455" s="3"/>
      <c r="G455" s="4"/>
      <c r="H455" s="4"/>
      <c r="I455" s="4"/>
      <c r="J455" s="4"/>
      <c r="K455" s="4"/>
      <c r="L455" s="4"/>
      <c r="M455" s="13"/>
    </row>
    <row r="456" spans="3:13" ht="15.75" x14ac:dyDescent="0.25">
      <c r="C456" s="67" t="s">
        <v>0</v>
      </c>
      <c r="D456" s="5"/>
      <c r="E456" s="5"/>
      <c r="F456" s="68" t="s">
        <v>1</v>
      </c>
      <c r="G456" s="6"/>
      <c r="H456" s="6"/>
      <c r="I456" s="6"/>
      <c r="J456" s="6"/>
      <c r="K456" s="6"/>
      <c r="L456" s="6"/>
      <c r="M456" s="14"/>
    </row>
    <row r="457" spans="3:13" ht="15.75" x14ac:dyDescent="0.25">
      <c r="C457" s="10" t="s">
        <v>20</v>
      </c>
      <c r="D457" s="5"/>
      <c r="E457" s="5"/>
      <c r="F457" s="17">
        <v>41774</v>
      </c>
      <c r="G457" s="6"/>
      <c r="H457" s="6"/>
      <c r="I457" s="6"/>
      <c r="J457" s="6"/>
      <c r="K457" s="6"/>
      <c r="L457" s="6"/>
      <c r="M457" s="14"/>
    </row>
    <row r="458" spans="3:13" ht="15.75" x14ac:dyDescent="0.25">
      <c r="C458" s="47" t="s">
        <v>54</v>
      </c>
      <c r="D458" s="48" t="s">
        <v>55</v>
      </c>
      <c r="E458" s="5"/>
      <c r="F458" s="5"/>
      <c r="G458" s="6"/>
      <c r="H458" s="6"/>
      <c r="I458" s="6"/>
      <c r="J458" s="6"/>
      <c r="K458" s="6"/>
      <c r="L458" s="6"/>
      <c r="M458" s="14"/>
    </row>
    <row r="459" spans="3:13" ht="15.75" x14ac:dyDescent="0.25">
      <c r="C459" s="147" t="s">
        <v>2</v>
      </c>
      <c r="D459" s="148"/>
      <c r="E459" s="149" t="s">
        <v>71</v>
      </c>
      <c r="F459" s="149"/>
      <c r="G459" s="6"/>
      <c r="H459" s="6"/>
      <c r="I459" s="6"/>
      <c r="J459" s="6"/>
      <c r="K459" s="6"/>
      <c r="L459" s="6"/>
      <c r="M459" s="14"/>
    </row>
    <row r="460" spans="3:13" ht="15.75" x14ac:dyDescent="0.25">
      <c r="C460" s="147" t="s">
        <v>3</v>
      </c>
      <c r="D460" s="148"/>
      <c r="E460" s="154">
        <v>11215487</v>
      </c>
      <c r="F460" s="155"/>
      <c r="G460" s="6"/>
      <c r="H460" s="6"/>
      <c r="I460" s="6"/>
      <c r="J460" s="6"/>
      <c r="K460" s="6"/>
      <c r="L460" s="6"/>
      <c r="M460" s="14"/>
    </row>
    <row r="461" spans="3:13" ht="15.75" x14ac:dyDescent="0.25">
      <c r="C461" s="156" t="s">
        <v>4</v>
      </c>
      <c r="D461" s="157"/>
      <c r="E461" s="154" t="s">
        <v>57</v>
      </c>
      <c r="F461" s="155"/>
      <c r="G461" s="6"/>
      <c r="H461" s="6"/>
      <c r="I461" s="6"/>
      <c r="J461" s="6"/>
      <c r="K461" s="6"/>
      <c r="L461" s="6"/>
      <c r="M461" s="14"/>
    </row>
    <row r="462" spans="3:13" ht="16.5" thickBot="1" x14ac:dyDescent="0.3">
      <c r="C462" s="11"/>
      <c r="D462" s="6"/>
      <c r="E462" s="6"/>
      <c r="F462" s="6"/>
      <c r="G462" s="6"/>
      <c r="H462" s="6"/>
      <c r="I462" s="6"/>
      <c r="J462" s="6"/>
      <c r="K462" s="6"/>
      <c r="L462" s="6"/>
      <c r="M462" s="14"/>
    </row>
    <row r="463" spans="3:13" ht="15.75" x14ac:dyDescent="0.25">
      <c r="C463" s="158" t="s">
        <v>5</v>
      </c>
      <c r="D463" s="159"/>
      <c r="E463" s="69" t="s">
        <v>6</v>
      </c>
      <c r="F463" s="150" t="s">
        <v>18</v>
      </c>
      <c r="G463" s="152" t="s">
        <v>8</v>
      </c>
      <c r="H463" s="152"/>
      <c r="I463" s="152"/>
      <c r="J463" s="152"/>
      <c r="K463" s="152"/>
      <c r="L463" s="152"/>
      <c r="M463" s="153"/>
    </row>
    <row r="464" spans="3:13" ht="47.25" x14ac:dyDescent="0.25">
      <c r="C464" s="12" t="s">
        <v>17</v>
      </c>
      <c r="D464" s="7" t="s">
        <v>7</v>
      </c>
      <c r="E464" s="7" t="s">
        <v>7</v>
      </c>
      <c r="F464" s="151"/>
      <c r="G464" s="15" t="s">
        <v>9</v>
      </c>
      <c r="H464" s="15" t="s">
        <v>10</v>
      </c>
      <c r="I464" s="15" t="s">
        <v>11</v>
      </c>
      <c r="J464" s="15" t="s">
        <v>12</v>
      </c>
      <c r="K464" s="15" t="s">
        <v>14</v>
      </c>
      <c r="L464" s="15" t="s">
        <v>15</v>
      </c>
      <c r="M464" s="16" t="s">
        <v>16</v>
      </c>
    </row>
    <row r="465" spans="3:13" ht="15.75" x14ac:dyDescent="0.25">
      <c r="C465" s="31">
        <v>1</v>
      </c>
      <c r="D465" s="32">
        <v>7</v>
      </c>
      <c r="E465" s="32">
        <v>17</v>
      </c>
      <c r="F465" s="33">
        <v>8</v>
      </c>
      <c r="G465" s="33">
        <f>IF(E465&lt;=22,E465-F465-1-7,22-F465-1-7)</f>
        <v>1</v>
      </c>
      <c r="H465" s="33">
        <f>IF(E465&gt;=22,(E465-22)+ IF(D465&lt;6,6-D465,0),0+IF(D465&lt;6,6-D465,0))</f>
        <v>0</v>
      </c>
      <c r="I465" s="33"/>
      <c r="J465" s="33"/>
      <c r="K465" s="33"/>
      <c r="L465" s="33"/>
      <c r="M465" s="34"/>
    </row>
    <row r="466" spans="3:13" ht="15.75" x14ac:dyDescent="0.25">
      <c r="C466" s="31">
        <v>2</v>
      </c>
      <c r="D466" s="32">
        <v>7</v>
      </c>
      <c r="E466" s="32">
        <v>24</v>
      </c>
      <c r="F466" s="33">
        <v>8</v>
      </c>
      <c r="G466" s="33">
        <f t="shared" ref="G466:G469" si="42">IF(E466&lt;=22,E466-F466-1-7,22-F466-1-7)</f>
        <v>6</v>
      </c>
      <c r="H466" s="33">
        <f>IF(E466&gt;=22,(E466-22)+ IF(D466&lt;6,6-D466,0),0+IF(D466&lt;6,6-D466,0))</f>
        <v>2</v>
      </c>
      <c r="I466" s="33"/>
      <c r="J466" s="33"/>
      <c r="K466" s="33"/>
      <c r="L466" s="33"/>
      <c r="M466" s="34"/>
    </row>
    <row r="467" spans="3:13" ht="15.75" x14ac:dyDescent="0.25">
      <c r="C467" s="31">
        <v>3</v>
      </c>
      <c r="D467" s="32">
        <v>7</v>
      </c>
      <c r="E467" s="32">
        <v>20</v>
      </c>
      <c r="F467" s="33">
        <v>8</v>
      </c>
      <c r="G467" s="33">
        <f t="shared" si="42"/>
        <v>4</v>
      </c>
      <c r="H467" s="33">
        <f>IF(E467&gt;=22,(E467-22)+ IF(D467&lt;6,6-D467,0),0+IF(D467&lt;6,6-D467,0))</f>
        <v>0</v>
      </c>
      <c r="I467" s="33"/>
      <c r="J467" s="33"/>
      <c r="K467" s="33"/>
      <c r="L467" s="33"/>
      <c r="M467" s="34"/>
    </row>
    <row r="468" spans="3:13" ht="15.75" x14ac:dyDescent="0.25">
      <c r="C468" s="31">
        <v>4</v>
      </c>
      <c r="D468" s="32">
        <v>7</v>
      </c>
      <c r="E468" s="32">
        <v>24</v>
      </c>
      <c r="F468" s="33">
        <v>8</v>
      </c>
      <c r="G468" s="33">
        <f t="shared" si="42"/>
        <v>6</v>
      </c>
      <c r="H468" s="33">
        <f>IF(E468&gt;=22,(E468-22)+ IF(D468&lt;6,6-D468,0),0+IF(D468&lt;6,6-D468,0))</f>
        <v>2</v>
      </c>
      <c r="I468" s="33"/>
      <c r="J468" s="33"/>
      <c r="K468" s="33"/>
      <c r="L468" s="33"/>
      <c r="M468" s="34"/>
    </row>
    <row r="469" spans="3:13" ht="15.75" x14ac:dyDescent="0.25">
      <c r="C469" s="53">
        <v>5</v>
      </c>
      <c r="D469" s="54">
        <v>7</v>
      </c>
      <c r="E469" s="54">
        <v>17</v>
      </c>
      <c r="F469" s="55">
        <v>8</v>
      </c>
      <c r="G469" s="55">
        <f t="shared" si="42"/>
        <v>1</v>
      </c>
      <c r="H469" s="55">
        <f t="shared" ref="H469" si="43">IF(E469&gt;=22,(E469-22)+ IF(D469&lt;6,6-D469,0),0+IF(D469&lt;6,6-D469,0))</f>
        <v>0</v>
      </c>
      <c r="I469" s="55"/>
      <c r="J469" s="55"/>
      <c r="K469" s="55">
        <f>+E469-D469</f>
        <v>10</v>
      </c>
      <c r="L469" s="55"/>
      <c r="M469" s="56"/>
    </row>
    <row r="470" spans="3:13" ht="15.75" x14ac:dyDescent="0.25">
      <c r="C470" s="31">
        <v>6</v>
      </c>
      <c r="D470" s="32">
        <v>7</v>
      </c>
      <c r="E470" s="32">
        <v>17</v>
      </c>
      <c r="F470" s="33">
        <v>8</v>
      </c>
      <c r="G470" s="33">
        <f t="shared" ref="G470:G475" si="44">IF(E470&lt;=22,E470-F470-1-7,22-F470-1-7)</f>
        <v>1</v>
      </c>
      <c r="H470" s="33">
        <f t="shared" ref="H470:H477" si="45">IF(E470&gt;=22,(E470-22)+ IF(D470&lt;6,6-D470,0),0+IF(D470&lt;6,6-D470,0))</f>
        <v>0</v>
      </c>
      <c r="I470" s="33"/>
      <c r="J470" s="33"/>
      <c r="K470" s="33"/>
      <c r="L470" s="33"/>
      <c r="M470" s="34"/>
    </row>
    <row r="471" spans="3:13" ht="15.75" x14ac:dyDescent="0.25">
      <c r="C471" s="31">
        <v>7</v>
      </c>
      <c r="D471" s="32">
        <v>7</v>
      </c>
      <c r="E471" s="32">
        <v>20</v>
      </c>
      <c r="F471" s="33">
        <v>8</v>
      </c>
      <c r="G471" s="33">
        <f t="shared" si="44"/>
        <v>4</v>
      </c>
      <c r="H471" s="33">
        <f t="shared" si="45"/>
        <v>0</v>
      </c>
      <c r="I471" s="33"/>
      <c r="J471" s="33"/>
      <c r="K471" s="33"/>
      <c r="L471" s="33"/>
      <c r="M471" s="34"/>
    </row>
    <row r="472" spans="3:13" ht="15.75" x14ac:dyDescent="0.25">
      <c r="C472" s="31">
        <v>8</v>
      </c>
      <c r="D472" s="32">
        <v>7</v>
      </c>
      <c r="E472" s="32">
        <v>22</v>
      </c>
      <c r="F472" s="33">
        <v>8</v>
      </c>
      <c r="G472" s="33">
        <f t="shared" si="44"/>
        <v>6</v>
      </c>
      <c r="H472" s="33">
        <f t="shared" si="45"/>
        <v>0</v>
      </c>
      <c r="I472" s="33"/>
      <c r="J472" s="33"/>
      <c r="K472" s="33"/>
      <c r="L472" s="33"/>
      <c r="M472" s="34"/>
    </row>
    <row r="473" spans="3:13" ht="15.75" x14ac:dyDescent="0.25">
      <c r="C473" s="31">
        <v>9</v>
      </c>
      <c r="D473" s="32">
        <v>7</v>
      </c>
      <c r="E473" s="32">
        <v>23</v>
      </c>
      <c r="F473" s="33">
        <v>8</v>
      </c>
      <c r="G473" s="33">
        <f t="shared" si="44"/>
        <v>6</v>
      </c>
      <c r="H473" s="33">
        <f t="shared" si="45"/>
        <v>1</v>
      </c>
      <c r="I473" s="33"/>
      <c r="J473" s="33"/>
      <c r="K473" s="33"/>
      <c r="L473" s="33"/>
      <c r="M473" s="34"/>
    </row>
    <row r="474" spans="3:13" ht="15.75" x14ac:dyDescent="0.25">
      <c r="C474" s="31">
        <v>10</v>
      </c>
      <c r="D474" s="32">
        <v>7</v>
      </c>
      <c r="E474" s="32">
        <v>19</v>
      </c>
      <c r="F474" s="33">
        <v>8</v>
      </c>
      <c r="G474" s="33">
        <f t="shared" si="44"/>
        <v>3</v>
      </c>
      <c r="H474" s="33">
        <f t="shared" si="45"/>
        <v>0</v>
      </c>
      <c r="I474" s="33"/>
      <c r="J474" s="33"/>
      <c r="K474" s="33"/>
      <c r="L474" s="33"/>
      <c r="M474" s="34"/>
    </row>
    <row r="475" spans="3:13" ht="15.75" x14ac:dyDescent="0.25">
      <c r="C475" s="31">
        <v>11</v>
      </c>
      <c r="D475" s="32">
        <v>7</v>
      </c>
      <c r="E475" s="32">
        <v>21</v>
      </c>
      <c r="F475" s="33">
        <v>8</v>
      </c>
      <c r="G475" s="33">
        <f t="shared" si="44"/>
        <v>5</v>
      </c>
      <c r="H475" s="33">
        <f t="shared" si="45"/>
        <v>0</v>
      </c>
      <c r="I475" s="33"/>
      <c r="J475" s="33"/>
      <c r="K475" s="33"/>
      <c r="L475" s="33"/>
      <c r="M475" s="34"/>
    </row>
    <row r="476" spans="3:13" ht="15.75" x14ac:dyDescent="0.25">
      <c r="C476" s="73">
        <v>12</v>
      </c>
      <c r="D476" s="72">
        <v>7</v>
      </c>
      <c r="E476" s="72">
        <v>17</v>
      </c>
      <c r="F476" s="74">
        <v>8</v>
      </c>
      <c r="G476" s="74">
        <f>IF(E476&lt;=22,E476-F476-1-7,22-F476-1-7)</f>
        <v>1</v>
      </c>
      <c r="H476" s="74">
        <f t="shared" si="45"/>
        <v>0</v>
      </c>
      <c r="I476" s="74"/>
      <c r="J476" s="74"/>
      <c r="K476" s="74"/>
      <c r="L476" s="74"/>
      <c r="M476" s="75"/>
    </row>
    <row r="477" spans="3:13" ht="15.75" x14ac:dyDescent="0.25">
      <c r="C477" s="73">
        <v>13</v>
      </c>
      <c r="D477" s="72">
        <v>7</v>
      </c>
      <c r="E477" s="72">
        <v>17</v>
      </c>
      <c r="F477" s="74">
        <v>8</v>
      </c>
      <c r="G477" s="74">
        <f>IF(E477&lt;=22,E477-F477-1-7,22-F477-1-7)</f>
        <v>1</v>
      </c>
      <c r="H477" s="74">
        <f t="shared" si="45"/>
        <v>0</v>
      </c>
      <c r="I477" s="74"/>
      <c r="J477" s="74"/>
      <c r="K477" s="74"/>
      <c r="L477" s="74"/>
      <c r="M477" s="75"/>
    </row>
    <row r="478" spans="3:13" ht="15.75" x14ac:dyDescent="0.25">
      <c r="C478" s="31">
        <v>14</v>
      </c>
      <c r="D478" s="32">
        <v>7</v>
      </c>
      <c r="E478" s="32">
        <v>22</v>
      </c>
      <c r="F478" s="33">
        <v>8</v>
      </c>
      <c r="G478" s="33">
        <f t="shared" ref="G478:G479" si="46">IF(E478&lt;=22,E478-F478-1-7,22-F478-1-7)</f>
        <v>6</v>
      </c>
      <c r="H478" s="33">
        <f>IF(E478&gt;=22,(E478-22)+ IF(D478&lt;6,6-D478,0),0+IF(D478&lt;6,6-D478,0))</f>
        <v>0</v>
      </c>
      <c r="I478" s="33"/>
      <c r="J478" s="57"/>
      <c r="K478" s="57"/>
      <c r="L478" s="33"/>
      <c r="M478" s="34"/>
    </row>
    <row r="479" spans="3:13" ht="15.75" x14ac:dyDescent="0.25">
      <c r="C479" s="31">
        <v>15</v>
      </c>
      <c r="D479" s="32">
        <v>7</v>
      </c>
      <c r="E479" s="32">
        <v>21</v>
      </c>
      <c r="F479" s="33">
        <v>8</v>
      </c>
      <c r="G479" s="33">
        <f t="shared" si="46"/>
        <v>5</v>
      </c>
      <c r="H479" s="33">
        <f>IF(E479&gt;=22,(E479-22)+ IF(D479&lt;6,6-D479,0),0+IF(D479&lt;6,6-D479,0))</f>
        <v>0</v>
      </c>
      <c r="I479" s="33"/>
      <c r="J479" s="57"/>
      <c r="K479" s="57"/>
      <c r="L479" s="33"/>
      <c r="M479" s="34"/>
    </row>
    <row r="480" spans="3:13" ht="15.75" x14ac:dyDescent="0.25">
      <c r="C480" s="31">
        <v>16</v>
      </c>
      <c r="D480" s="32"/>
      <c r="E480" s="32"/>
      <c r="F480" s="33"/>
      <c r="G480" s="33"/>
      <c r="H480" s="33"/>
      <c r="I480" s="33"/>
      <c r="J480" s="33"/>
      <c r="K480" s="33"/>
      <c r="L480" s="33"/>
      <c r="M480" s="34"/>
    </row>
    <row r="481" spans="3:13" ht="15.75" x14ac:dyDescent="0.25">
      <c r="C481" s="31">
        <v>17</v>
      </c>
      <c r="D481" s="32"/>
      <c r="E481" s="32"/>
      <c r="F481" s="33"/>
      <c r="G481" s="33"/>
      <c r="H481" s="33"/>
      <c r="I481" s="33"/>
      <c r="J481" s="33"/>
      <c r="K481" s="33"/>
      <c r="L481" s="33"/>
      <c r="M481" s="34"/>
    </row>
    <row r="482" spans="3:13" ht="15.75" x14ac:dyDescent="0.25">
      <c r="C482" s="31">
        <v>18</v>
      </c>
      <c r="D482" s="32"/>
      <c r="E482" s="32"/>
      <c r="F482" s="33"/>
      <c r="G482" s="33"/>
      <c r="H482" s="33"/>
      <c r="I482" s="33"/>
      <c r="J482" s="33"/>
      <c r="K482" s="33"/>
      <c r="L482" s="33"/>
      <c r="M482" s="34"/>
    </row>
    <row r="483" spans="3:13" ht="15.75" x14ac:dyDescent="0.25">
      <c r="C483" s="31">
        <v>19</v>
      </c>
      <c r="D483" s="32"/>
      <c r="E483" s="32"/>
      <c r="F483" s="33"/>
      <c r="G483" s="33"/>
      <c r="H483" s="33"/>
      <c r="I483" s="33"/>
      <c r="J483" s="33"/>
      <c r="K483" s="33"/>
      <c r="L483" s="33"/>
      <c r="M483" s="34"/>
    </row>
    <row r="484" spans="3:13" ht="15.75" x14ac:dyDescent="0.25">
      <c r="C484" s="31">
        <v>20</v>
      </c>
      <c r="D484" s="32"/>
      <c r="E484" s="32"/>
      <c r="F484" s="33"/>
      <c r="G484" s="33"/>
      <c r="H484" s="33"/>
      <c r="I484" s="33"/>
      <c r="J484" s="33"/>
      <c r="K484" s="33"/>
      <c r="L484" s="33"/>
      <c r="M484" s="34"/>
    </row>
    <row r="485" spans="3:13" ht="15.75" x14ac:dyDescent="0.25">
      <c r="C485" s="31">
        <v>21</v>
      </c>
      <c r="D485" s="32"/>
      <c r="E485" s="32"/>
      <c r="F485" s="33"/>
      <c r="G485" s="33"/>
      <c r="H485" s="33"/>
      <c r="I485" s="33"/>
      <c r="J485" s="33"/>
      <c r="K485" s="33"/>
      <c r="L485" s="33"/>
      <c r="M485" s="34"/>
    </row>
    <row r="486" spans="3:13" ht="15.75" x14ac:dyDescent="0.25">
      <c r="C486" s="31">
        <v>22</v>
      </c>
      <c r="D486" s="32"/>
      <c r="E486" s="32"/>
      <c r="F486" s="33"/>
      <c r="G486" s="33"/>
      <c r="H486" s="33"/>
      <c r="I486" s="33"/>
      <c r="J486" s="33"/>
      <c r="K486" s="33"/>
      <c r="L486" s="33"/>
      <c r="M486" s="34"/>
    </row>
    <row r="487" spans="3:13" ht="15.75" x14ac:dyDescent="0.25">
      <c r="C487" s="31">
        <v>23</v>
      </c>
      <c r="D487" s="32"/>
      <c r="E487" s="32"/>
      <c r="F487" s="33"/>
      <c r="G487" s="33"/>
      <c r="H487" s="33"/>
      <c r="I487" s="33"/>
      <c r="J487" s="33"/>
      <c r="K487" s="33"/>
      <c r="L487" s="33"/>
      <c r="M487" s="34"/>
    </row>
    <row r="488" spans="3:13" ht="15.75" x14ac:dyDescent="0.25">
      <c r="C488" s="31">
        <v>24</v>
      </c>
      <c r="D488" s="32"/>
      <c r="E488" s="32"/>
      <c r="F488" s="33"/>
      <c r="G488" s="33"/>
      <c r="H488" s="33"/>
      <c r="I488" s="33"/>
      <c r="J488" s="33"/>
      <c r="K488" s="33"/>
      <c r="L488" s="33"/>
      <c r="M488" s="34"/>
    </row>
    <row r="489" spans="3:13" ht="15.75" x14ac:dyDescent="0.25">
      <c r="C489" s="31">
        <v>25</v>
      </c>
      <c r="D489" s="32"/>
      <c r="E489" s="32"/>
      <c r="F489" s="33"/>
      <c r="G489" s="33"/>
      <c r="H489" s="33"/>
      <c r="I489" s="33"/>
      <c r="J489" s="33"/>
      <c r="K489" s="33"/>
      <c r="L489" s="33"/>
      <c r="M489" s="34"/>
    </row>
    <row r="490" spans="3:13" ht="15.75" x14ac:dyDescent="0.25">
      <c r="C490" s="31">
        <v>26</v>
      </c>
      <c r="D490" s="32"/>
      <c r="E490" s="32"/>
      <c r="F490" s="33"/>
      <c r="G490" s="33"/>
      <c r="H490" s="33"/>
      <c r="I490" s="33"/>
      <c r="J490" s="33"/>
      <c r="K490" s="33"/>
      <c r="L490" s="33"/>
      <c r="M490" s="34"/>
    </row>
    <row r="491" spans="3:13" ht="15.75" x14ac:dyDescent="0.25">
      <c r="C491" s="31">
        <v>27</v>
      </c>
      <c r="D491" s="32"/>
      <c r="E491" s="32"/>
      <c r="F491" s="33"/>
      <c r="G491" s="33"/>
      <c r="H491" s="33"/>
      <c r="I491" s="33"/>
      <c r="J491" s="33"/>
      <c r="K491" s="33"/>
      <c r="L491" s="33"/>
      <c r="M491" s="34"/>
    </row>
    <row r="492" spans="3:13" ht="15.75" x14ac:dyDescent="0.25">
      <c r="C492" s="31">
        <v>28</v>
      </c>
      <c r="D492" s="32"/>
      <c r="E492" s="32"/>
      <c r="F492" s="33"/>
      <c r="G492" s="33"/>
      <c r="H492" s="33"/>
      <c r="I492" s="33"/>
      <c r="J492" s="33"/>
      <c r="K492" s="33"/>
      <c r="L492" s="33"/>
      <c r="M492" s="34"/>
    </row>
    <row r="493" spans="3:13" ht="15.75" x14ac:dyDescent="0.25">
      <c r="C493" s="31">
        <v>29</v>
      </c>
      <c r="D493" s="32"/>
      <c r="E493" s="58"/>
      <c r="F493" s="33"/>
      <c r="G493" s="33"/>
      <c r="H493" s="33"/>
      <c r="I493" s="59"/>
      <c r="J493" s="33"/>
      <c r="K493" s="33"/>
      <c r="L493" s="33"/>
      <c r="M493" s="34"/>
    </row>
    <row r="494" spans="3:13" ht="16.5" thickBot="1" x14ac:dyDescent="0.3">
      <c r="C494" s="36">
        <v>30</v>
      </c>
      <c r="D494" s="49"/>
      <c r="E494" s="50"/>
      <c r="F494" s="35"/>
      <c r="G494" s="35"/>
      <c r="H494" s="35"/>
      <c r="I494" s="51"/>
      <c r="J494" s="35"/>
      <c r="K494" s="35"/>
      <c r="L494" s="35"/>
      <c r="M494" s="52"/>
    </row>
    <row r="495" spans="3:13" ht="16.5" thickBot="1" x14ac:dyDescent="0.3">
      <c r="C495" s="61" t="s">
        <v>53</v>
      </c>
      <c r="D495" s="62"/>
      <c r="E495" s="63"/>
      <c r="F495" s="37">
        <f>F465+F466+F467+F468+F469+F470+F471+F472+F473+F474+F475+F476+F477+F478+F479</f>
        <v>120</v>
      </c>
      <c r="G495" s="38">
        <f>G465+G466+G467+G468+G470+G471+G472+G473+G474+G475+G476+G477+G478+G479</f>
        <v>55</v>
      </c>
      <c r="H495" s="39">
        <f>SUM(H465:H494)</f>
        <v>5</v>
      </c>
      <c r="I495" s="60"/>
      <c r="J495" s="38"/>
      <c r="K495" s="38">
        <f>SUM(K469:K494)</f>
        <v>10</v>
      </c>
      <c r="L495" s="38"/>
      <c r="M495" s="39"/>
    </row>
    <row r="496" spans="3:13" ht="31.5" thickBot="1" x14ac:dyDescent="0.3">
      <c r="C496" s="82" t="s">
        <v>62</v>
      </c>
      <c r="D496" s="81"/>
      <c r="E496" s="80"/>
      <c r="F496" s="83">
        <f>F495/8</f>
        <v>15</v>
      </c>
      <c r="G496" s="83"/>
      <c r="H496" s="83"/>
      <c r="I496" s="84"/>
      <c r="J496" s="84"/>
      <c r="K496" s="83"/>
      <c r="L496" s="79"/>
      <c r="M496" s="78"/>
    </row>
  </sheetData>
  <mergeCells count="110">
    <mergeCell ref="C461:D461"/>
    <mergeCell ref="E461:F461"/>
    <mergeCell ref="C463:D463"/>
    <mergeCell ref="F463:F464"/>
    <mergeCell ref="G463:M463"/>
    <mergeCell ref="C453:M453"/>
    <mergeCell ref="C459:D459"/>
    <mergeCell ref="E459:F459"/>
    <mergeCell ref="C460:D460"/>
    <mergeCell ref="E460:F460"/>
    <mergeCell ref="C416:D416"/>
    <mergeCell ref="E416:F416"/>
    <mergeCell ref="C418:D418"/>
    <mergeCell ref="F418:F419"/>
    <mergeCell ref="G418:M418"/>
    <mergeCell ref="C408:M408"/>
    <mergeCell ref="C414:D414"/>
    <mergeCell ref="E414:F414"/>
    <mergeCell ref="C415:D415"/>
    <mergeCell ref="E415:F415"/>
    <mergeCell ref="C371:D371"/>
    <mergeCell ref="E371:F371"/>
    <mergeCell ref="C373:D373"/>
    <mergeCell ref="F373:F374"/>
    <mergeCell ref="G373:M373"/>
    <mergeCell ref="C363:M363"/>
    <mergeCell ref="C369:D369"/>
    <mergeCell ref="E369:F369"/>
    <mergeCell ref="C370:D370"/>
    <mergeCell ref="E370:F370"/>
    <mergeCell ref="C326:D326"/>
    <mergeCell ref="E326:F326"/>
    <mergeCell ref="C328:D328"/>
    <mergeCell ref="F328:F329"/>
    <mergeCell ref="G328:M328"/>
    <mergeCell ref="C318:M318"/>
    <mergeCell ref="C324:D324"/>
    <mergeCell ref="E324:F324"/>
    <mergeCell ref="C325:D325"/>
    <mergeCell ref="E325:F325"/>
    <mergeCell ref="C281:D281"/>
    <mergeCell ref="E281:F281"/>
    <mergeCell ref="C283:D283"/>
    <mergeCell ref="F283:F284"/>
    <mergeCell ref="G283:M283"/>
    <mergeCell ref="G238:M238"/>
    <mergeCell ref="C273:M273"/>
    <mergeCell ref="C279:D279"/>
    <mergeCell ref="E279:F279"/>
    <mergeCell ref="C280:D280"/>
    <mergeCell ref="E280:F280"/>
    <mergeCell ref="C235:D235"/>
    <mergeCell ref="E235:F235"/>
    <mergeCell ref="C236:D236"/>
    <mergeCell ref="E236:F236"/>
    <mergeCell ref="C238:D238"/>
    <mergeCell ref="F238:F239"/>
    <mergeCell ref="C148:D148"/>
    <mergeCell ref="F148:F149"/>
    <mergeCell ref="G148:M148"/>
    <mergeCell ref="C228:M228"/>
    <mergeCell ref="C234:D234"/>
    <mergeCell ref="E234:F234"/>
    <mergeCell ref="G193:M193"/>
    <mergeCell ref="G13:M13"/>
    <mergeCell ref="C3:M3"/>
    <mergeCell ref="E9:F9"/>
    <mergeCell ref="C13:D13"/>
    <mergeCell ref="F13:F14"/>
    <mergeCell ref="C9:D9"/>
    <mergeCell ref="C10:D10"/>
    <mergeCell ref="C11:D11"/>
    <mergeCell ref="E10:F10"/>
    <mergeCell ref="E11:F11"/>
    <mergeCell ref="C146:D146"/>
    <mergeCell ref="E146:F146"/>
    <mergeCell ref="C100:D100"/>
    <mergeCell ref="E100:F100"/>
    <mergeCell ref="C101:D101"/>
    <mergeCell ref="E101:F101"/>
    <mergeCell ref="C103:D103"/>
    <mergeCell ref="C193:D193"/>
    <mergeCell ref="C191:D191"/>
    <mergeCell ref="E191:F191"/>
    <mergeCell ref="F193:F194"/>
    <mergeCell ref="C183:M183"/>
    <mergeCell ref="C189:D189"/>
    <mergeCell ref="E189:F189"/>
    <mergeCell ref="C190:D190"/>
    <mergeCell ref="E190:F190"/>
    <mergeCell ref="C48:M48"/>
    <mergeCell ref="C54:D54"/>
    <mergeCell ref="E54:F54"/>
    <mergeCell ref="F58:F59"/>
    <mergeCell ref="G58:M58"/>
    <mergeCell ref="C55:D55"/>
    <mergeCell ref="E55:F55"/>
    <mergeCell ref="C56:D56"/>
    <mergeCell ref="E56:F56"/>
    <mergeCell ref="C58:D58"/>
    <mergeCell ref="C93:M93"/>
    <mergeCell ref="C99:D99"/>
    <mergeCell ref="E99:F99"/>
    <mergeCell ref="F103:F104"/>
    <mergeCell ref="G103:M103"/>
    <mergeCell ref="C138:M138"/>
    <mergeCell ref="C144:D144"/>
    <mergeCell ref="E144:F144"/>
    <mergeCell ref="C145:D145"/>
    <mergeCell ref="E145:F1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0"/>
  <sheetViews>
    <sheetView topLeftCell="D1" zoomScaleNormal="100" workbookViewId="0">
      <selection activeCell="H6" sqref="H6"/>
    </sheetView>
  </sheetViews>
  <sheetFormatPr baseColWidth="10" defaultRowHeight="15" x14ac:dyDescent="0.25"/>
  <cols>
    <col min="1" max="1" width="25.5703125" customWidth="1"/>
    <col min="2" max="2" width="31.28515625" customWidth="1"/>
    <col min="3" max="3" width="16.42578125" customWidth="1"/>
    <col min="5" max="5" width="13" customWidth="1"/>
    <col min="6" max="6" width="16.5703125" customWidth="1"/>
    <col min="10" max="10" width="12.28515625" customWidth="1"/>
    <col min="11" max="12" width="13.42578125" customWidth="1"/>
    <col min="13" max="14" width="13.28515625" customWidth="1"/>
    <col min="15" max="15" width="13" customWidth="1"/>
    <col min="16" max="16" width="17.5703125" customWidth="1"/>
    <col min="17" max="17" width="16.42578125" customWidth="1"/>
    <col min="18" max="18" width="13" customWidth="1"/>
    <col min="19" max="19" width="16.85546875" customWidth="1"/>
    <col min="20" max="20" width="13" customWidth="1"/>
    <col min="21" max="22" width="13.28515625" customWidth="1"/>
    <col min="23" max="23" width="13.7109375" customWidth="1"/>
    <col min="24" max="24" width="15.5703125" customWidth="1"/>
    <col min="25" max="25" width="14.5703125" customWidth="1"/>
    <col min="26" max="26" width="17.85546875" customWidth="1"/>
    <col min="27" max="27" width="15.42578125" customWidth="1"/>
    <col min="28" max="28" width="14.85546875" customWidth="1"/>
    <col min="29" max="29" width="13.42578125" customWidth="1"/>
    <col min="30" max="30" width="14.7109375" customWidth="1"/>
    <col min="31" max="31" width="16.42578125" customWidth="1"/>
    <col min="32" max="32" width="14.85546875" customWidth="1"/>
    <col min="33" max="33" width="18.7109375" customWidth="1"/>
  </cols>
  <sheetData>
    <row r="3" spans="1:33" ht="15.75" thickBot="1" x14ac:dyDescent="0.3"/>
    <row r="4" spans="1:33" ht="60.75" thickBot="1" x14ac:dyDescent="0.3">
      <c r="A4" s="232"/>
      <c r="B4" s="219"/>
      <c r="C4" s="220" t="s">
        <v>56</v>
      </c>
      <c r="D4" s="221"/>
      <c r="E4" s="222"/>
      <c r="F4" s="21" t="s">
        <v>117</v>
      </c>
      <c r="G4" s="242" t="s">
        <v>137</v>
      </c>
      <c r="H4" s="290"/>
      <c r="I4" s="290"/>
      <c r="J4" s="290"/>
      <c r="K4" s="224"/>
      <c r="X4" s="23"/>
      <c r="Y4" s="289"/>
      <c r="Z4" s="23" t="s">
        <v>40</v>
      </c>
      <c r="AA4" s="289" t="s">
        <v>136</v>
      </c>
      <c r="AB4" s="223"/>
      <c r="AC4" s="224"/>
    </row>
    <row r="6" spans="1:33" ht="15.75" thickBot="1" x14ac:dyDescent="0.3"/>
    <row r="7" spans="1:33" ht="15.75" thickBot="1" x14ac:dyDescent="0.3">
      <c r="E7" s="225" t="s">
        <v>39</v>
      </c>
      <c r="F7" s="226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8"/>
      <c r="AB7" s="229" t="s">
        <v>38</v>
      </c>
      <c r="AC7" s="230"/>
      <c r="AD7" s="230"/>
      <c r="AE7" s="231"/>
    </row>
    <row r="8" spans="1:33" ht="15.75" thickBot="1" x14ac:dyDescent="0.3">
      <c r="E8" s="29"/>
      <c r="F8" s="29"/>
      <c r="G8" s="27"/>
      <c r="H8" s="29"/>
      <c r="I8" s="29"/>
      <c r="J8" s="232" t="s">
        <v>89</v>
      </c>
      <c r="K8" s="219"/>
      <c r="L8" s="218" t="s">
        <v>90</v>
      </c>
      <c r="M8" s="219"/>
      <c r="N8" s="218" t="s">
        <v>91</v>
      </c>
      <c r="O8" s="219"/>
      <c r="P8" s="232" t="s">
        <v>92</v>
      </c>
      <c r="Q8" s="219"/>
      <c r="R8" s="218" t="s">
        <v>93</v>
      </c>
      <c r="S8" s="219"/>
      <c r="T8" s="232" t="s">
        <v>51</v>
      </c>
      <c r="U8" s="219"/>
      <c r="V8" s="218" t="s">
        <v>52</v>
      </c>
      <c r="W8" s="219"/>
      <c r="X8" s="27"/>
      <c r="Y8" s="24"/>
      <c r="AB8" s="85"/>
      <c r="AC8" s="86"/>
      <c r="AD8" s="86"/>
      <c r="AE8" s="87"/>
    </row>
    <row r="9" spans="1:33" ht="60.75" thickBot="1" x14ac:dyDescent="0.3">
      <c r="A9" s="25" t="s">
        <v>58</v>
      </c>
      <c r="B9" s="25" t="s">
        <v>95</v>
      </c>
      <c r="C9" s="86" t="s">
        <v>37</v>
      </c>
      <c r="D9" s="19" t="s">
        <v>36</v>
      </c>
      <c r="E9" s="86" t="s">
        <v>35</v>
      </c>
      <c r="F9" s="26" t="s">
        <v>72</v>
      </c>
      <c r="G9" s="22" t="s">
        <v>34</v>
      </c>
      <c r="H9" s="30" t="s">
        <v>49</v>
      </c>
      <c r="I9" s="102" t="s">
        <v>50</v>
      </c>
      <c r="J9" s="112" t="s">
        <v>44</v>
      </c>
      <c r="K9" s="105" t="s">
        <v>45</v>
      </c>
      <c r="L9" s="112" t="s">
        <v>41</v>
      </c>
      <c r="M9" s="105" t="s">
        <v>46</v>
      </c>
      <c r="N9" s="112" t="s">
        <v>41</v>
      </c>
      <c r="O9" s="105" t="s">
        <v>47</v>
      </c>
      <c r="P9" s="112" t="s">
        <v>41</v>
      </c>
      <c r="Q9" s="105" t="s">
        <v>48</v>
      </c>
      <c r="R9" s="112" t="s">
        <v>41</v>
      </c>
      <c r="S9" s="105" t="s">
        <v>33</v>
      </c>
      <c r="T9" s="112" t="s">
        <v>41</v>
      </c>
      <c r="U9" s="105" t="s">
        <v>32</v>
      </c>
      <c r="V9" s="112" t="s">
        <v>41</v>
      </c>
      <c r="W9" s="109" t="s">
        <v>31</v>
      </c>
      <c r="X9" s="28" t="s">
        <v>30</v>
      </c>
      <c r="Y9" s="21" t="s">
        <v>29</v>
      </c>
      <c r="Z9" s="20" t="s">
        <v>28</v>
      </c>
      <c r="AA9" s="20" t="s">
        <v>63</v>
      </c>
      <c r="AB9" s="19" t="s">
        <v>27</v>
      </c>
      <c r="AC9" s="19" t="s">
        <v>26</v>
      </c>
      <c r="AD9" s="19" t="s">
        <v>25</v>
      </c>
      <c r="AE9" s="19" t="s">
        <v>24</v>
      </c>
      <c r="AF9" s="19" t="s">
        <v>23</v>
      </c>
      <c r="AG9" s="18" t="s">
        <v>22</v>
      </c>
    </row>
    <row r="10" spans="1:33" x14ac:dyDescent="0.25">
      <c r="A10" s="70" t="s">
        <v>57</v>
      </c>
      <c r="B10" s="240" t="s">
        <v>19</v>
      </c>
      <c r="C10" s="40">
        <v>1036648675</v>
      </c>
      <c r="D10" s="40">
        <f>'TARJETA DE LIQUIDACIÓN DE TIEMP'!F46</f>
        <v>15</v>
      </c>
      <c r="E10" s="40">
        <v>616000</v>
      </c>
      <c r="F10" s="41">
        <f>E10/30*D10</f>
        <v>308000</v>
      </c>
      <c r="G10" s="41">
        <f>IF(E10&lt;=1232000,72000/30*D10,0)</f>
        <v>36000</v>
      </c>
      <c r="H10" s="42">
        <f>E10/30</f>
        <v>20533.333333333332</v>
      </c>
      <c r="I10" s="103">
        <f>H10/8</f>
        <v>2566.6666666666665</v>
      </c>
      <c r="J10" s="113">
        <f>'TARJETA DE LIQUIDACIÓN DE TIEMP'!G45</f>
        <v>55</v>
      </c>
      <c r="K10" s="106">
        <f>+I10*J10*1.25</f>
        <v>176458.33333333331</v>
      </c>
      <c r="L10" s="113">
        <f>'TARJETA DE LIQUIDACIÓN DE TIEMP'!H45</f>
        <v>3</v>
      </c>
      <c r="M10" s="106">
        <f>I10*1.75*L10</f>
        <v>13474.999999999998</v>
      </c>
      <c r="N10" s="113">
        <v>0</v>
      </c>
      <c r="O10" s="106">
        <f>I10*N10*0.35</f>
        <v>0</v>
      </c>
      <c r="P10" s="113">
        <v>0</v>
      </c>
      <c r="Q10" s="106">
        <f>P10*I10*0.75</f>
        <v>0</v>
      </c>
      <c r="R10" s="113">
        <f>'TARJETA DE LIQUIDACIÓN DE TIEMP'!K45</f>
        <v>10</v>
      </c>
      <c r="S10" s="106">
        <f>I10*R10*2</f>
        <v>51333.333333333328</v>
      </c>
      <c r="T10" s="113">
        <v>0</v>
      </c>
      <c r="U10" s="106">
        <f>T10*I10*2.5</f>
        <v>0</v>
      </c>
      <c r="V10" s="113">
        <v>0</v>
      </c>
      <c r="W10" s="110">
        <f>H10*V10*1.1</f>
        <v>0</v>
      </c>
      <c r="X10" s="43">
        <v>50000</v>
      </c>
      <c r="Y10" s="40">
        <v>0</v>
      </c>
      <c r="Z10" s="40">
        <f>F10+G10+K10+M10+O10+Q10+S10+U10+W10+X10+Y10</f>
        <v>635266.66666666663</v>
      </c>
      <c r="AA10" s="40">
        <f>Z10-G10</f>
        <v>599266.66666666663</v>
      </c>
      <c r="AB10" s="40">
        <f>AA10*4/100</f>
        <v>23970.666666666664</v>
      </c>
      <c r="AC10" s="40">
        <f>AA10*4/100</f>
        <v>23970.666666666664</v>
      </c>
      <c r="AD10" s="40">
        <v>0</v>
      </c>
      <c r="AE10" s="40">
        <v>20000</v>
      </c>
      <c r="AF10" s="40">
        <f>AB10+AC10+AD10+AE10</f>
        <v>67941.333333333328</v>
      </c>
      <c r="AG10" s="44">
        <f>Z10-AF10</f>
        <v>567325.33333333326</v>
      </c>
    </row>
    <row r="11" spans="1:33" x14ac:dyDescent="0.25">
      <c r="A11" s="71" t="s">
        <v>59</v>
      </c>
      <c r="B11" s="241" t="s">
        <v>96</v>
      </c>
      <c r="C11" s="45">
        <v>1152211579</v>
      </c>
      <c r="D11" s="45">
        <f>'TARJETA DE LIQUIDACIÓN DE TIEMP'!F91</f>
        <v>12</v>
      </c>
      <c r="E11" s="45">
        <v>1100000</v>
      </c>
      <c r="F11" s="41">
        <f t="shared" ref="F11:F20" si="0">E11/30*D11</f>
        <v>440000</v>
      </c>
      <c r="G11" s="41">
        <f t="shared" ref="G11:G20" si="1">IF(E11&lt;=1232000,72000/30*D11,0)</f>
        <v>28800</v>
      </c>
      <c r="H11" s="42">
        <f t="shared" ref="H11:H20" si="2">E11/30</f>
        <v>36666.666666666664</v>
      </c>
      <c r="I11" s="103">
        <f t="shared" ref="I11:I21" si="3">H11/8</f>
        <v>4583.333333333333</v>
      </c>
      <c r="J11" s="113">
        <f>'TARJETA DE LIQUIDACIÓN DE TIEMP'!G90</f>
        <v>24</v>
      </c>
      <c r="K11" s="106">
        <f t="shared" ref="K11:K13" si="4">I11*1.25*J11</f>
        <v>137500</v>
      </c>
      <c r="L11" s="113">
        <f>'TARJETA DE LIQUIDACIÓN DE TIEMP'!H90</f>
        <v>0</v>
      </c>
      <c r="M11" s="106">
        <f t="shared" ref="M11:M13" si="5">I11*1.75*L11</f>
        <v>0</v>
      </c>
      <c r="N11" s="114">
        <v>0</v>
      </c>
      <c r="O11" s="106">
        <f t="shared" ref="O11:O21" si="6">I11*N11*0.35</f>
        <v>0</v>
      </c>
      <c r="P11" s="114">
        <v>0</v>
      </c>
      <c r="Q11" s="108">
        <f t="shared" ref="Q11:Q20" si="7">P11*I11*0.75</f>
        <v>0</v>
      </c>
      <c r="R11" s="114">
        <f>'TARJETA DE LIQUIDACIÓN DE TIEMP'!K90</f>
        <v>0</v>
      </c>
      <c r="S11" s="108">
        <v>0</v>
      </c>
      <c r="T11" s="114">
        <v>0</v>
      </c>
      <c r="U11" s="106">
        <f t="shared" ref="U11:U20" si="8">T11*I11*2.5</f>
        <v>0</v>
      </c>
      <c r="V11" s="114">
        <v>0</v>
      </c>
      <c r="W11" s="110">
        <f t="shared" ref="W11:W20" si="9">H11*V11*1.1</f>
        <v>0</v>
      </c>
      <c r="X11" s="46">
        <v>12000</v>
      </c>
      <c r="Y11" s="45">
        <v>0</v>
      </c>
      <c r="Z11" s="40">
        <f t="shared" ref="Z11:Z20" si="10">F11+G11+K11+M11+O11+Q11+S11+U11+W11+X11+Y11</f>
        <v>618300</v>
      </c>
      <c r="AA11" s="40">
        <f t="shared" ref="AA11:AA20" si="11">Z11-G11</f>
        <v>589500</v>
      </c>
      <c r="AB11" s="40">
        <f t="shared" ref="AB11:AB20" si="12">AA11*4/100</f>
        <v>23580</v>
      </c>
      <c r="AC11" s="40">
        <f t="shared" ref="AC11:AC20" si="13">AA11*4/100</f>
        <v>23580</v>
      </c>
      <c r="AD11" s="45">
        <v>0</v>
      </c>
      <c r="AE11" s="45">
        <v>30000</v>
      </c>
      <c r="AF11" s="40">
        <f t="shared" ref="AF11:AF20" si="14">AB11+AC11+AD11+AE11</f>
        <v>77160</v>
      </c>
      <c r="AG11" s="44">
        <f t="shared" ref="AG11:AG21" si="15">Z11-AF11</f>
        <v>541140</v>
      </c>
    </row>
    <row r="12" spans="1:33" x14ac:dyDescent="0.25">
      <c r="A12" s="71" t="s">
        <v>60</v>
      </c>
      <c r="B12" s="241" t="s">
        <v>97</v>
      </c>
      <c r="C12" s="45">
        <v>1214727247</v>
      </c>
      <c r="D12" s="45">
        <f>'TARJETA DE LIQUIDACIÓN DE TIEMP'!F136</f>
        <v>12</v>
      </c>
      <c r="E12" s="45">
        <v>890000</v>
      </c>
      <c r="F12" s="41">
        <f t="shared" si="0"/>
        <v>356000</v>
      </c>
      <c r="G12" s="41">
        <f t="shared" si="1"/>
        <v>28800</v>
      </c>
      <c r="H12" s="42">
        <f t="shared" si="2"/>
        <v>29666.666666666668</v>
      </c>
      <c r="I12" s="103">
        <f t="shared" si="3"/>
        <v>3708.3333333333335</v>
      </c>
      <c r="J12" s="113">
        <f>'TARJETA DE LIQUIDACIÓN DE TIEMP'!G135</f>
        <v>33</v>
      </c>
      <c r="K12" s="106">
        <f t="shared" si="4"/>
        <v>152968.75</v>
      </c>
      <c r="L12" s="113">
        <v>0</v>
      </c>
      <c r="M12" s="106">
        <f t="shared" si="5"/>
        <v>0</v>
      </c>
      <c r="N12" s="114">
        <v>0</v>
      </c>
      <c r="O12" s="106">
        <f t="shared" si="6"/>
        <v>0</v>
      </c>
      <c r="P12" s="114">
        <v>0</v>
      </c>
      <c r="Q12" s="108">
        <f t="shared" si="7"/>
        <v>0</v>
      </c>
      <c r="R12" s="114">
        <f>'TARJETA DE LIQUIDACIÓN DE TIEMP'!K135</f>
        <v>0</v>
      </c>
      <c r="S12" s="108">
        <v>0</v>
      </c>
      <c r="T12" s="114">
        <v>0</v>
      </c>
      <c r="U12" s="106">
        <f t="shared" si="8"/>
        <v>0</v>
      </c>
      <c r="V12" s="114">
        <v>0</v>
      </c>
      <c r="W12" s="110">
        <f t="shared" si="9"/>
        <v>0</v>
      </c>
      <c r="X12" s="46">
        <v>36200</v>
      </c>
      <c r="Y12" s="45">
        <v>0</v>
      </c>
      <c r="Z12" s="40">
        <f t="shared" si="10"/>
        <v>573968.75</v>
      </c>
      <c r="AA12" s="40">
        <f t="shared" si="11"/>
        <v>545168.75</v>
      </c>
      <c r="AB12" s="40">
        <f t="shared" si="12"/>
        <v>21806.75</v>
      </c>
      <c r="AC12" s="40">
        <f t="shared" si="13"/>
        <v>21806.75</v>
      </c>
      <c r="AD12" s="45">
        <v>0</v>
      </c>
      <c r="AE12" s="45">
        <v>30000</v>
      </c>
      <c r="AF12" s="40">
        <f t="shared" si="14"/>
        <v>73613.5</v>
      </c>
      <c r="AG12" s="44">
        <f t="shared" si="15"/>
        <v>500355.25</v>
      </c>
    </row>
    <row r="13" spans="1:33" x14ac:dyDescent="0.25">
      <c r="A13" s="71" t="s">
        <v>61</v>
      </c>
      <c r="B13" s="241" t="s">
        <v>43</v>
      </c>
      <c r="C13" s="45">
        <v>1037646608</v>
      </c>
      <c r="D13" s="45">
        <f>'TARJETA DE LIQUIDACIÓN DE TIEMP'!F181</f>
        <v>12</v>
      </c>
      <c r="E13" s="45">
        <v>1150000</v>
      </c>
      <c r="F13" s="41">
        <f t="shared" si="0"/>
        <v>460000</v>
      </c>
      <c r="G13" s="41">
        <f t="shared" si="1"/>
        <v>28800</v>
      </c>
      <c r="H13" s="42">
        <f t="shared" si="2"/>
        <v>38333.333333333336</v>
      </c>
      <c r="I13" s="103">
        <f t="shared" si="3"/>
        <v>4791.666666666667</v>
      </c>
      <c r="J13" s="113">
        <f>'TARJETA DE LIQUIDACIÓN DE TIEMP'!G180</f>
        <v>41</v>
      </c>
      <c r="K13" s="106">
        <f t="shared" si="4"/>
        <v>245572.91666666669</v>
      </c>
      <c r="L13" s="113">
        <f>'TARJETA DE LIQUIDACIÓN DE TIEMP'!H180</f>
        <v>1</v>
      </c>
      <c r="M13" s="106">
        <f t="shared" si="5"/>
        <v>8385.4166666666679</v>
      </c>
      <c r="N13" s="114">
        <v>0</v>
      </c>
      <c r="O13" s="106">
        <f t="shared" si="6"/>
        <v>0</v>
      </c>
      <c r="P13" s="114">
        <v>0</v>
      </c>
      <c r="Q13" s="108">
        <f t="shared" si="7"/>
        <v>0</v>
      </c>
      <c r="R13" s="114">
        <v>0</v>
      </c>
      <c r="S13" s="108">
        <f>'TARJETA DE LIQUIDACIÓN DE TIEMP'!K180</f>
        <v>0</v>
      </c>
      <c r="T13" s="114">
        <v>0</v>
      </c>
      <c r="U13" s="106">
        <f t="shared" si="8"/>
        <v>0</v>
      </c>
      <c r="V13" s="114">
        <v>0</v>
      </c>
      <c r="W13" s="110">
        <f t="shared" si="9"/>
        <v>0</v>
      </c>
      <c r="X13" s="46">
        <v>78000</v>
      </c>
      <c r="Y13" s="45">
        <v>0</v>
      </c>
      <c r="Z13" s="40">
        <f t="shared" si="10"/>
        <v>820758.33333333337</v>
      </c>
      <c r="AA13" s="40">
        <f t="shared" si="11"/>
        <v>791958.33333333337</v>
      </c>
      <c r="AB13" s="40">
        <f t="shared" si="12"/>
        <v>31678.333333333336</v>
      </c>
      <c r="AC13" s="40">
        <f t="shared" si="13"/>
        <v>31678.333333333336</v>
      </c>
      <c r="AD13" s="45">
        <v>0</v>
      </c>
      <c r="AE13" s="45">
        <v>25000</v>
      </c>
      <c r="AF13" s="40">
        <f t="shared" si="14"/>
        <v>88356.666666666672</v>
      </c>
      <c r="AG13" s="44">
        <f t="shared" si="15"/>
        <v>732401.66666666674</v>
      </c>
    </row>
    <row r="14" spans="1:33" x14ac:dyDescent="0.25">
      <c r="A14" s="71" t="s">
        <v>65</v>
      </c>
      <c r="B14" s="241" t="s">
        <v>98</v>
      </c>
      <c r="C14" s="45">
        <v>1036648657</v>
      </c>
      <c r="D14" s="45">
        <f>'TARJETA DE LIQUIDACIÓN DE TIEMP'!F226</f>
        <v>15</v>
      </c>
      <c r="E14" s="45">
        <v>616000</v>
      </c>
      <c r="F14" s="41">
        <f t="shared" si="0"/>
        <v>308000</v>
      </c>
      <c r="G14" s="41">
        <f t="shared" si="1"/>
        <v>36000</v>
      </c>
      <c r="H14" s="42">
        <f t="shared" si="2"/>
        <v>20533.333333333332</v>
      </c>
      <c r="I14" s="103">
        <f t="shared" si="3"/>
        <v>2566.6666666666665</v>
      </c>
      <c r="J14" s="114">
        <f>'TARJETA DE LIQUIDACIÓN DE TIEMP'!G225</f>
        <v>55</v>
      </c>
      <c r="K14" s="106">
        <f>J14*I14*1.25</f>
        <v>176458.33333333331</v>
      </c>
      <c r="L14" s="114">
        <f>'TARJETA DE LIQUIDACIÓN DE TIEMP'!H225</f>
        <v>5</v>
      </c>
      <c r="M14" s="108">
        <f>I14*L14*1.75</f>
        <v>22458.333333333332</v>
      </c>
      <c r="N14" s="114">
        <v>0</v>
      </c>
      <c r="O14" s="106">
        <f t="shared" si="6"/>
        <v>0</v>
      </c>
      <c r="P14" s="114">
        <v>0</v>
      </c>
      <c r="Q14" s="108">
        <f t="shared" si="7"/>
        <v>0</v>
      </c>
      <c r="R14" s="114">
        <f>'TARJETA DE LIQUIDACIÓN DE TIEMP'!K225</f>
        <v>10</v>
      </c>
      <c r="S14" s="108">
        <f>R14*I14*2</f>
        <v>51333.333333333328</v>
      </c>
      <c r="T14" s="114">
        <v>0</v>
      </c>
      <c r="U14" s="106">
        <f t="shared" si="8"/>
        <v>0</v>
      </c>
      <c r="V14" s="114">
        <v>0</v>
      </c>
      <c r="W14" s="110">
        <f t="shared" si="9"/>
        <v>0</v>
      </c>
      <c r="X14" s="46">
        <v>96500</v>
      </c>
      <c r="Y14" s="45">
        <v>0</v>
      </c>
      <c r="Z14" s="40">
        <f t="shared" si="10"/>
        <v>690750</v>
      </c>
      <c r="AA14" s="40">
        <f t="shared" si="11"/>
        <v>654750</v>
      </c>
      <c r="AB14" s="40">
        <f t="shared" si="12"/>
        <v>26190</v>
      </c>
      <c r="AC14" s="40">
        <f t="shared" si="13"/>
        <v>26190</v>
      </c>
      <c r="AD14" s="45">
        <v>0</v>
      </c>
      <c r="AE14" s="45">
        <v>20000</v>
      </c>
      <c r="AF14" s="40">
        <f t="shared" si="14"/>
        <v>72380</v>
      </c>
      <c r="AG14" s="44">
        <f t="shared" si="15"/>
        <v>618370</v>
      </c>
    </row>
    <row r="15" spans="1:33" x14ac:dyDescent="0.25">
      <c r="A15" s="71" t="s">
        <v>65</v>
      </c>
      <c r="B15" s="241" t="s">
        <v>66</v>
      </c>
      <c r="C15" s="45">
        <v>1343648675</v>
      </c>
      <c r="D15" s="45">
        <f>'TARJETA DE LIQUIDACIÓN DE TIEMP'!F271</f>
        <v>15</v>
      </c>
      <c r="E15" s="45">
        <v>616000</v>
      </c>
      <c r="F15" s="41">
        <f t="shared" si="0"/>
        <v>308000</v>
      </c>
      <c r="G15" s="41">
        <f t="shared" si="1"/>
        <v>36000</v>
      </c>
      <c r="H15" s="42">
        <f t="shared" si="2"/>
        <v>20533.333333333332</v>
      </c>
      <c r="I15" s="103">
        <f t="shared" si="3"/>
        <v>2566.6666666666665</v>
      </c>
      <c r="J15" s="114">
        <f>'TARJETA DE LIQUIDACIÓN DE TIEMP'!G270</f>
        <v>55</v>
      </c>
      <c r="K15" s="106">
        <f t="shared" ref="K15:K20" si="16">J15*I15*1.25</f>
        <v>176458.33333333331</v>
      </c>
      <c r="L15" s="114">
        <f>'TARJETA DE LIQUIDACIÓN DE TIEMP'!H270</f>
        <v>5</v>
      </c>
      <c r="M15" s="108">
        <f>I15*L15*1.75</f>
        <v>22458.333333333332</v>
      </c>
      <c r="N15" s="114">
        <v>0</v>
      </c>
      <c r="O15" s="106">
        <f t="shared" si="6"/>
        <v>0</v>
      </c>
      <c r="P15" s="114">
        <v>0</v>
      </c>
      <c r="Q15" s="108">
        <f t="shared" si="7"/>
        <v>0</v>
      </c>
      <c r="R15" s="114">
        <f>'TARJETA DE LIQUIDACIÓN DE TIEMP'!K270</f>
        <v>10</v>
      </c>
      <c r="S15" s="108">
        <f t="shared" ref="S15:S20" si="17">R15*I15*2</f>
        <v>51333.333333333328</v>
      </c>
      <c r="T15" s="114">
        <v>0</v>
      </c>
      <c r="U15" s="106">
        <f t="shared" si="8"/>
        <v>0</v>
      </c>
      <c r="V15" s="114">
        <v>0</v>
      </c>
      <c r="W15" s="110">
        <f t="shared" si="9"/>
        <v>0</v>
      </c>
      <c r="X15" s="46">
        <v>100000</v>
      </c>
      <c r="Y15" s="45">
        <v>0</v>
      </c>
      <c r="Z15" s="40">
        <f t="shared" si="10"/>
        <v>694250</v>
      </c>
      <c r="AA15" s="40">
        <f t="shared" si="11"/>
        <v>658250</v>
      </c>
      <c r="AB15" s="40">
        <f t="shared" si="12"/>
        <v>26330</v>
      </c>
      <c r="AC15" s="40">
        <f t="shared" si="13"/>
        <v>26330</v>
      </c>
      <c r="AD15" s="45">
        <v>0</v>
      </c>
      <c r="AE15" s="45">
        <v>20000</v>
      </c>
      <c r="AF15" s="40">
        <f t="shared" si="14"/>
        <v>72660</v>
      </c>
      <c r="AG15" s="44">
        <f t="shared" si="15"/>
        <v>621590</v>
      </c>
    </row>
    <row r="16" spans="1:33" x14ac:dyDescent="0.25">
      <c r="A16" s="71" t="s">
        <v>65</v>
      </c>
      <c r="B16" s="241" t="s">
        <v>67</v>
      </c>
      <c r="C16" s="45">
        <v>43863321</v>
      </c>
      <c r="D16" s="45">
        <f>'TARJETA DE LIQUIDACIÓN DE TIEMP'!F316</f>
        <v>15</v>
      </c>
      <c r="E16" s="45">
        <v>616000</v>
      </c>
      <c r="F16" s="41">
        <f t="shared" si="0"/>
        <v>308000</v>
      </c>
      <c r="G16" s="41">
        <f t="shared" si="1"/>
        <v>36000</v>
      </c>
      <c r="H16" s="42">
        <f t="shared" si="2"/>
        <v>20533.333333333332</v>
      </c>
      <c r="I16" s="103">
        <f t="shared" si="3"/>
        <v>2566.6666666666665</v>
      </c>
      <c r="J16" s="114">
        <f>'TARJETA DE LIQUIDACIÓN DE TIEMP'!G315</f>
        <v>55</v>
      </c>
      <c r="K16" s="106">
        <f t="shared" si="16"/>
        <v>176458.33333333331</v>
      </c>
      <c r="L16" s="114">
        <f>'TARJETA DE LIQUIDACIÓN DE TIEMP'!H315</f>
        <v>5</v>
      </c>
      <c r="M16" s="108">
        <f t="shared" ref="M16:M20" si="18">I16*L16*1.75</f>
        <v>22458.333333333332</v>
      </c>
      <c r="N16" s="114">
        <v>0</v>
      </c>
      <c r="O16" s="106">
        <f t="shared" si="6"/>
        <v>0</v>
      </c>
      <c r="P16" s="114">
        <v>0</v>
      </c>
      <c r="Q16" s="108">
        <f t="shared" si="7"/>
        <v>0</v>
      </c>
      <c r="R16" s="114">
        <f>'TARJETA DE LIQUIDACIÓN DE TIEMP'!K315</f>
        <v>10</v>
      </c>
      <c r="S16" s="108">
        <f t="shared" si="17"/>
        <v>51333.333333333328</v>
      </c>
      <c r="T16" s="114">
        <v>0</v>
      </c>
      <c r="U16" s="106">
        <f t="shared" si="8"/>
        <v>0</v>
      </c>
      <c r="V16" s="114">
        <v>0</v>
      </c>
      <c r="W16" s="110">
        <f t="shared" si="9"/>
        <v>0</v>
      </c>
      <c r="X16" s="46">
        <v>100000</v>
      </c>
      <c r="Y16" s="45">
        <v>0</v>
      </c>
      <c r="Z16" s="40">
        <f t="shared" si="10"/>
        <v>694250</v>
      </c>
      <c r="AA16" s="40">
        <f t="shared" si="11"/>
        <v>658250</v>
      </c>
      <c r="AB16" s="40">
        <f t="shared" si="12"/>
        <v>26330</v>
      </c>
      <c r="AC16" s="40">
        <f t="shared" si="13"/>
        <v>26330</v>
      </c>
      <c r="AD16" s="45">
        <v>0</v>
      </c>
      <c r="AE16" s="45">
        <v>20000</v>
      </c>
      <c r="AF16" s="40">
        <f t="shared" si="14"/>
        <v>72660</v>
      </c>
      <c r="AG16" s="44">
        <f t="shared" si="15"/>
        <v>621590</v>
      </c>
    </row>
    <row r="17" spans="1:33" x14ac:dyDescent="0.25">
      <c r="A17" s="71" t="s">
        <v>65</v>
      </c>
      <c r="B17" s="241" t="s">
        <v>68</v>
      </c>
      <c r="C17" s="45">
        <v>25669874</v>
      </c>
      <c r="D17" s="45">
        <f>'TARJETA DE LIQUIDACIÓN DE TIEMP'!F361</f>
        <v>15</v>
      </c>
      <c r="E17" s="45">
        <v>616000</v>
      </c>
      <c r="F17" s="41">
        <f t="shared" si="0"/>
        <v>308000</v>
      </c>
      <c r="G17" s="41">
        <f t="shared" si="1"/>
        <v>36000</v>
      </c>
      <c r="H17" s="42">
        <f t="shared" si="2"/>
        <v>20533.333333333332</v>
      </c>
      <c r="I17" s="103">
        <f t="shared" si="3"/>
        <v>2566.6666666666665</v>
      </c>
      <c r="J17" s="114">
        <f>'TARJETA DE LIQUIDACIÓN DE TIEMP'!G360</f>
        <v>55</v>
      </c>
      <c r="K17" s="106">
        <f t="shared" si="16"/>
        <v>176458.33333333331</v>
      </c>
      <c r="L17" s="114">
        <f>'TARJETA DE LIQUIDACIÓN DE TIEMP'!H360</f>
        <v>5</v>
      </c>
      <c r="M17" s="108">
        <f t="shared" si="18"/>
        <v>22458.333333333332</v>
      </c>
      <c r="N17" s="114">
        <v>0</v>
      </c>
      <c r="O17" s="106">
        <f t="shared" si="6"/>
        <v>0</v>
      </c>
      <c r="P17" s="114">
        <v>0</v>
      </c>
      <c r="Q17" s="108">
        <f t="shared" si="7"/>
        <v>0</v>
      </c>
      <c r="R17" s="114">
        <f>'TARJETA DE LIQUIDACIÓN DE TIEMP'!K360</f>
        <v>10</v>
      </c>
      <c r="S17" s="108">
        <f t="shared" si="17"/>
        <v>51333.333333333328</v>
      </c>
      <c r="T17" s="114">
        <v>0</v>
      </c>
      <c r="U17" s="106">
        <f t="shared" si="8"/>
        <v>0</v>
      </c>
      <c r="V17" s="114"/>
      <c r="W17" s="110">
        <f t="shared" si="9"/>
        <v>0</v>
      </c>
      <c r="X17" s="46">
        <v>100000</v>
      </c>
      <c r="Y17" s="45">
        <v>0</v>
      </c>
      <c r="Z17" s="40">
        <f t="shared" si="10"/>
        <v>694250</v>
      </c>
      <c r="AA17" s="40">
        <f t="shared" si="11"/>
        <v>658250</v>
      </c>
      <c r="AB17" s="40">
        <f t="shared" si="12"/>
        <v>26330</v>
      </c>
      <c r="AC17" s="40">
        <f t="shared" si="13"/>
        <v>26330</v>
      </c>
      <c r="AD17" s="45">
        <v>0</v>
      </c>
      <c r="AE17" s="45">
        <v>20000</v>
      </c>
      <c r="AF17" s="40">
        <f t="shared" si="14"/>
        <v>72660</v>
      </c>
      <c r="AG17" s="44">
        <f t="shared" si="15"/>
        <v>621590</v>
      </c>
    </row>
    <row r="18" spans="1:33" x14ac:dyDescent="0.25">
      <c r="A18" s="71" t="s">
        <v>65</v>
      </c>
      <c r="B18" s="241" t="s">
        <v>69</v>
      </c>
      <c r="C18" s="45">
        <v>23214587</v>
      </c>
      <c r="D18" s="45">
        <f>'TARJETA DE LIQUIDACIÓN DE TIEMP'!F406</f>
        <v>15</v>
      </c>
      <c r="E18" s="45">
        <v>616000</v>
      </c>
      <c r="F18" s="41">
        <f t="shared" si="0"/>
        <v>308000</v>
      </c>
      <c r="G18" s="41">
        <f t="shared" si="1"/>
        <v>36000</v>
      </c>
      <c r="H18" s="42">
        <f t="shared" si="2"/>
        <v>20533.333333333332</v>
      </c>
      <c r="I18" s="103">
        <f t="shared" si="3"/>
        <v>2566.6666666666665</v>
      </c>
      <c r="J18" s="114">
        <f>'TARJETA DE LIQUIDACIÓN DE TIEMP'!G405</f>
        <v>55</v>
      </c>
      <c r="K18" s="106">
        <f t="shared" si="16"/>
        <v>176458.33333333331</v>
      </c>
      <c r="L18" s="114">
        <f>'TARJETA DE LIQUIDACIÓN DE TIEMP'!H405</f>
        <v>5</v>
      </c>
      <c r="M18" s="108">
        <f t="shared" si="18"/>
        <v>22458.333333333332</v>
      </c>
      <c r="N18" s="114">
        <v>0</v>
      </c>
      <c r="O18" s="106">
        <f t="shared" si="6"/>
        <v>0</v>
      </c>
      <c r="P18" s="114">
        <v>0</v>
      </c>
      <c r="Q18" s="108">
        <f t="shared" si="7"/>
        <v>0</v>
      </c>
      <c r="R18" s="114">
        <f>'TARJETA DE LIQUIDACIÓN DE TIEMP'!K405</f>
        <v>10</v>
      </c>
      <c r="S18" s="108">
        <f t="shared" si="17"/>
        <v>51333.333333333328</v>
      </c>
      <c r="T18" s="114">
        <v>0</v>
      </c>
      <c r="U18" s="106">
        <f t="shared" si="8"/>
        <v>0</v>
      </c>
      <c r="V18" s="114">
        <v>0</v>
      </c>
      <c r="W18" s="110">
        <f t="shared" si="9"/>
        <v>0</v>
      </c>
      <c r="X18" s="46">
        <v>100000</v>
      </c>
      <c r="Y18" s="45">
        <v>0</v>
      </c>
      <c r="Z18" s="40">
        <f t="shared" si="10"/>
        <v>694250</v>
      </c>
      <c r="AA18" s="40">
        <f t="shared" si="11"/>
        <v>658250</v>
      </c>
      <c r="AB18" s="40">
        <f t="shared" si="12"/>
        <v>26330</v>
      </c>
      <c r="AC18" s="40">
        <f t="shared" si="13"/>
        <v>26330</v>
      </c>
      <c r="AD18" s="45">
        <v>0</v>
      </c>
      <c r="AE18" s="45">
        <v>20000</v>
      </c>
      <c r="AF18" s="40">
        <f t="shared" si="14"/>
        <v>72660</v>
      </c>
      <c r="AG18" s="44">
        <f t="shared" si="15"/>
        <v>621590</v>
      </c>
    </row>
    <row r="19" spans="1:33" x14ac:dyDescent="0.25">
      <c r="A19" s="71" t="s">
        <v>65</v>
      </c>
      <c r="B19" s="241" t="s">
        <v>70</v>
      </c>
      <c r="C19" s="45">
        <v>12336598</v>
      </c>
      <c r="D19" s="45">
        <f>'TARJETA DE LIQUIDACIÓN DE TIEMP'!F451</f>
        <v>15</v>
      </c>
      <c r="E19" s="45">
        <v>616000</v>
      </c>
      <c r="F19" s="41">
        <f t="shared" si="0"/>
        <v>308000</v>
      </c>
      <c r="G19" s="41">
        <f t="shared" si="1"/>
        <v>36000</v>
      </c>
      <c r="H19" s="42">
        <f t="shared" si="2"/>
        <v>20533.333333333332</v>
      </c>
      <c r="I19" s="103">
        <f t="shared" si="3"/>
        <v>2566.6666666666665</v>
      </c>
      <c r="J19" s="114">
        <f>'TARJETA DE LIQUIDACIÓN DE TIEMP'!G450</f>
        <v>55</v>
      </c>
      <c r="K19" s="106">
        <f t="shared" si="16"/>
        <v>176458.33333333331</v>
      </c>
      <c r="L19" s="114">
        <f>'TARJETA DE LIQUIDACIÓN DE TIEMP'!H450</f>
        <v>5</v>
      </c>
      <c r="M19" s="108">
        <f t="shared" si="18"/>
        <v>22458.333333333332</v>
      </c>
      <c r="N19" s="114">
        <v>0</v>
      </c>
      <c r="O19" s="106">
        <f t="shared" si="6"/>
        <v>0</v>
      </c>
      <c r="P19" s="114">
        <v>0</v>
      </c>
      <c r="Q19" s="108">
        <f t="shared" si="7"/>
        <v>0</v>
      </c>
      <c r="R19" s="114">
        <f>'TARJETA DE LIQUIDACIÓN DE TIEMP'!K450</f>
        <v>10</v>
      </c>
      <c r="S19" s="108">
        <f t="shared" si="17"/>
        <v>51333.333333333328</v>
      </c>
      <c r="T19" s="114">
        <v>0</v>
      </c>
      <c r="U19" s="106">
        <f t="shared" si="8"/>
        <v>0</v>
      </c>
      <c r="V19" s="114">
        <v>0</v>
      </c>
      <c r="W19" s="110">
        <f t="shared" si="9"/>
        <v>0</v>
      </c>
      <c r="X19" s="46">
        <v>100000</v>
      </c>
      <c r="Y19" s="45">
        <v>0</v>
      </c>
      <c r="Z19" s="40">
        <f t="shared" si="10"/>
        <v>694250</v>
      </c>
      <c r="AA19" s="40">
        <f t="shared" si="11"/>
        <v>658250</v>
      </c>
      <c r="AB19" s="40">
        <f t="shared" si="12"/>
        <v>26330</v>
      </c>
      <c r="AC19" s="40">
        <f t="shared" si="13"/>
        <v>26330</v>
      </c>
      <c r="AD19" s="45">
        <v>0</v>
      </c>
      <c r="AE19" s="45">
        <v>20000</v>
      </c>
      <c r="AF19" s="40">
        <f t="shared" si="14"/>
        <v>72660</v>
      </c>
      <c r="AG19" s="44">
        <f t="shared" si="15"/>
        <v>621590</v>
      </c>
    </row>
    <row r="20" spans="1:33" ht="15.75" thickBot="1" x14ac:dyDescent="0.3">
      <c r="A20" s="71" t="s">
        <v>65</v>
      </c>
      <c r="B20" s="241" t="s">
        <v>71</v>
      </c>
      <c r="C20" s="45">
        <v>11215487</v>
      </c>
      <c r="D20" s="45">
        <f>'TARJETA DE LIQUIDACIÓN DE TIEMP'!F496</f>
        <v>15</v>
      </c>
      <c r="E20" s="45">
        <v>616000</v>
      </c>
      <c r="F20" s="41">
        <f t="shared" si="0"/>
        <v>308000</v>
      </c>
      <c r="G20" s="41">
        <f t="shared" si="1"/>
        <v>36000</v>
      </c>
      <c r="H20" s="42">
        <f t="shared" si="2"/>
        <v>20533.333333333332</v>
      </c>
      <c r="I20" s="103">
        <f t="shared" si="3"/>
        <v>2566.6666666666665</v>
      </c>
      <c r="J20" s="114">
        <f>'TARJETA DE LIQUIDACIÓN DE TIEMP'!G495</f>
        <v>55</v>
      </c>
      <c r="K20" s="106">
        <f t="shared" si="16"/>
        <v>176458.33333333331</v>
      </c>
      <c r="L20" s="114">
        <f>'TARJETA DE LIQUIDACIÓN DE TIEMP'!H495</f>
        <v>5</v>
      </c>
      <c r="M20" s="108">
        <f t="shared" si="18"/>
        <v>22458.333333333332</v>
      </c>
      <c r="N20" s="114">
        <v>0</v>
      </c>
      <c r="O20" s="106">
        <f t="shared" si="6"/>
        <v>0</v>
      </c>
      <c r="P20" s="114">
        <v>0</v>
      </c>
      <c r="Q20" s="108">
        <f t="shared" si="7"/>
        <v>0</v>
      </c>
      <c r="R20" s="114">
        <f>'TARJETA DE LIQUIDACIÓN DE TIEMP'!K495</f>
        <v>10</v>
      </c>
      <c r="S20" s="108">
        <f t="shared" si="17"/>
        <v>51333.333333333328</v>
      </c>
      <c r="T20" s="114">
        <v>0</v>
      </c>
      <c r="U20" s="106">
        <f t="shared" si="8"/>
        <v>0</v>
      </c>
      <c r="V20" s="114">
        <v>0</v>
      </c>
      <c r="W20" s="110">
        <f t="shared" si="9"/>
        <v>0</v>
      </c>
      <c r="X20" s="46">
        <v>100000</v>
      </c>
      <c r="Y20" s="45">
        <v>0</v>
      </c>
      <c r="Z20" s="40">
        <f t="shared" si="10"/>
        <v>694250</v>
      </c>
      <c r="AA20" s="40">
        <f t="shared" si="11"/>
        <v>658250</v>
      </c>
      <c r="AB20" s="40">
        <f t="shared" si="12"/>
        <v>26330</v>
      </c>
      <c r="AC20" s="40">
        <f t="shared" si="13"/>
        <v>26330</v>
      </c>
      <c r="AD20" s="45">
        <v>0</v>
      </c>
      <c r="AE20" s="45">
        <v>20000</v>
      </c>
      <c r="AF20" s="40">
        <f t="shared" si="14"/>
        <v>72660</v>
      </c>
      <c r="AG20" s="44">
        <f t="shared" si="15"/>
        <v>621590</v>
      </c>
    </row>
    <row r="21" spans="1:33" s="127" customFormat="1" ht="15.75" thickBot="1" x14ac:dyDescent="0.3">
      <c r="A21" s="116"/>
      <c r="B21" s="116"/>
      <c r="C21" s="117"/>
      <c r="D21" s="118">
        <f>SUM(D10:D20)</f>
        <v>156</v>
      </c>
      <c r="E21" s="118">
        <f>SUM(E10:E20)</f>
        <v>8068000</v>
      </c>
      <c r="F21" s="119">
        <f>SUM(F10:F20)</f>
        <v>3720000</v>
      </c>
      <c r="G21" s="119">
        <f>SUM(G10:G20)</f>
        <v>374400</v>
      </c>
      <c r="H21" s="120">
        <f>SUM(H10:H20)</f>
        <v>268933.33333333337</v>
      </c>
      <c r="I21" s="121">
        <f t="shared" si="3"/>
        <v>33616.666666666672</v>
      </c>
      <c r="J21" s="122">
        <f>SUM(J10:J20)</f>
        <v>538</v>
      </c>
      <c r="K21" s="123">
        <f>SUM(K10:K20)</f>
        <v>1947708.3333333328</v>
      </c>
      <c r="L21" s="122">
        <f>SUM(L10:L20)</f>
        <v>39</v>
      </c>
      <c r="M21" s="123">
        <f>SUM(M10:M20)</f>
        <v>179068.75</v>
      </c>
      <c r="N21" s="122">
        <v>0</v>
      </c>
      <c r="O21" s="123">
        <f t="shared" si="6"/>
        <v>0</v>
      </c>
      <c r="P21" s="122">
        <f t="shared" ref="P21:Z21" si="19">SUM(P10:P20)</f>
        <v>0</v>
      </c>
      <c r="Q21" s="123">
        <f t="shared" si="19"/>
        <v>0</v>
      </c>
      <c r="R21" s="122">
        <f t="shared" si="19"/>
        <v>80</v>
      </c>
      <c r="S21" s="123">
        <f t="shared" si="19"/>
        <v>410666.66666666657</v>
      </c>
      <c r="T21" s="122">
        <f t="shared" si="19"/>
        <v>0</v>
      </c>
      <c r="U21" s="123">
        <f t="shared" si="19"/>
        <v>0</v>
      </c>
      <c r="V21" s="122">
        <f t="shared" si="19"/>
        <v>0</v>
      </c>
      <c r="W21" s="124">
        <f t="shared" si="19"/>
        <v>0</v>
      </c>
      <c r="X21" s="125">
        <f t="shared" si="19"/>
        <v>872700</v>
      </c>
      <c r="Y21" s="118">
        <f t="shared" si="19"/>
        <v>0</v>
      </c>
      <c r="Z21" s="118">
        <f t="shared" si="19"/>
        <v>7504543.75</v>
      </c>
      <c r="AA21" s="126">
        <f>Z21-G21</f>
        <v>7130143.75</v>
      </c>
      <c r="AB21" s="125">
        <f>SUM(AB10:AB20)</f>
        <v>285205.75</v>
      </c>
      <c r="AC21" s="118">
        <f>SUM(AC10:AC20)</f>
        <v>285205.75</v>
      </c>
      <c r="AD21" s="118">
        <f>SUM(AD10:AD20)</f>
        <v>0</v>
      </c>
      <c r="AE21" s="118">
        <f>SUM(AE10:AE20)</f>
        <v>245000</v>
      </c>
      <c r="AF21" s="118">
        <f>SUM(AF10:AF20)</f>
        <v>815411.5</v>
      </c>
      <c r="AG21" s="126">
        <f t="shared" si="15"/>
        <v>6689132.25</v>
      </c>
    </row>
    <row r="22" spans="1:33" x14ac:dyDescent="0.25">
      <c r="A22" s="100"/>
      <c r="B22" s="100"/>
      <c r="C22" s="100"/>
      <c r="D22" s="100"/>
      <c r="E22" s="100"/>
      <c r="F22" s="100"/>
      <c r="G22" s="100"/>
      <c r="H22" s="101"/>
      <c r="I22" s="104"/>
      <c r="J22" s="115"/>
      <c r="K22" s="107"/>
      <c r="L22" s="115"/>
      <c r="M22" s="107"/>
      <c r="N22" s="115"/>
      <c r="O22" s="107"/>
      <c r="P22" s="115"/>
      <c r="Q22" s="107"/>
      <c r="R22" s="115"/>
      <c r="S22" s="107"/>
      <c r="T22" s="115"/>
      <c r="U22" s="107"/>
      <c r="V22" s="115"/>
      <c r="W22" s="111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</row>
    <row r="23" spans="1:33" ht="15.75" thickBot="1" x14ac:dyDescent="0.3"/>
    <row r="24" spans="1:33" ht="15.75" thickBot="1" x14ac:dyDescent="0.3">
      <c r="A24" s="160" t="s">
        <v>87</v>
      </c>
      <c r="B24" s="161"/>
      <c r="C24" s="162"/>
      <c r="D24" s="130">
        <v>616000</v>
      </c>
      <c r="G24" s="128"/>
      <c r="H24" s="173" t="s">
        <v>82</v>
      </c>
      <c r="I24" s="191"/>
      <c r="J24" s="191"/>
      <c r="K24" s="191"/>
      <c r="L24" s="191"/>
      <c r="M24" s="191"/>
      <c r="N24" s="191"/>
      <c r="O24" s="174"/>
    </row>
    <row r="25" spans="1:33" ht="15.75" thickBot="1" x14ac:dyDescent="0.3">
      <c r="A25" s="216" t="s">
        <v>88</v>
      </c>
      <c r="B25" s="184"/>
      <c r="C25" s="217"/>
      <c r="D25" s="131">
        <v>72000</v>
      </c>
      <c r="G25" s="128"/>
      <c r="H25" s="167" t="s">
        <v>83</v>
      </c>
      <c r="I25" s="168"/>
      <c r="J25" s="168"/>
      <c r="K25" s="169"/>
      <c r="L25" s="194">
        <v>8.3333299999999999E-2</v>
      </c>
      <c r="M25" s="195"/>
      <c r="N25" s="196">
        <f>Z21*L25</f>
        <v>625378.39568187494</v>
      </c>
      <c r="O25" s="197"/>
    </row>
    <row r="26" spans="1:33" ht="15.75" thickBot="1" x14ac:dyDescent="0.3">
      <c r="G26" s="128"/>
      <c r="H26" s="170" t="s">
        <v>84</v>
      </c>
      <c r="I26" s="171"/>
      <c r="J26" s="171"/>
      <c r="K26" s="172"/>
      <c r="L26" s="165">
        <v>0.01</v>
      </c>
      <c r="M26" s="166"/>
      <c r="N26" s="163">
        <f>Z21*L26</f>
        <v>75045.4375</v>
      </c>
      <c r="O26" s="164"/>
    </row>
    <row r="27" spans="1:33" x14ac:dyDescent="0.25">
      <c r="A27" s="160" t="s">
        <v>74</v>
      </c>
      <c r="B27" s="161"/>
      <c r="C27" s="161"/>
      <c r="D27" s="162"/>
      <c r="E27" s="130">
        <v>8</v>
      </c>
      <c r="G27" s="128"/>
      <c r="H27" s="170" t="s">
        <v>85</v>
      </c>
      <c r="I27" s="171"/>
      <c r="J27" s="171"/>
      <c r="K27" s="172"/>
      <c r="L27" s="192">
        <v>8.3333299999999999E-2</v>
      </c>
      <c r="M27" s="193"/>
      <c r="N27" s="163">
        <f>Z21*L27</f>
        <v>625378.39568187494</v>
      </c>
      <c r="O27" s="164"/>
    </row>
    <row r="28" spans="1:33" ht="15.75" thickBot="1" x14ac:dyDescent="0.3">
      <c r="A28" s="182" t="s">
        <v>73</v>
      </c>
      <c r="B28" s="183"/>
      <c r="C28" s="183"/>
      <c r="D28" s="184"/>
      <c r="E28" s="131">
        <v>240</v>
      </c>
      <c r="G28" s="128"/>
      <c r="H28" s="185" t="s">
        <v>86</v>
      </c>
      <c r="I28" s="186"/>
      <c r="J28" s="186"/>
      <c r="K28" s="187"/>
      <c r="L28" s="180">
        <v>4.1700000000000001E-2</v>
      </c>
      <c r="M28" s="181"/>
      <c r="N28" s="178">
        <f>AA21*L28</f>
        <v>297326.99437500001</v>
      </c>
      <c r="O28" s="179"/>
    </row>
    <row r="29" spans="1:33" ht="15.75" thickBot="1" x14ac:dyDescent="0.3">
      <c r="G29" s="128"/>
      <c r="H29" s="188" t="s">
        <v>53</v>
      </c>
      <c r="I29" s="189"/>
      <c r="J29" s="189"/>
      <c r="K29" s="190"/>
      <c r="L29" s="175"/>
      <c r="M29" s="177"/>
      <c r="N29" s="175">
        <f>N25+N26+N27+N28</f>
        <v>1623129.2232387499</v>
      </c>
      <c r="O29" s="176"/>
    </row>
    <row r="30" spans="1:33" ht="15.75" thickBot="1" x14ac:dyDescent="0.3">
      <c r="A30" s="173" t="s">
        <v>78</v>
      </c>
      <c r="B30" s="191"/>
      <c r="C30" s="174"/>
      <c r="D30" s="129" t="s">
        <v>53</v>
      </c>
    </row>
    <row r="31" spans="1:33" x14ac:dyDescent="0.25">
      <c r="A31" s="132" t="s">
        <v>77</v>
      </c>
      <c r="B31" s="233"/>
      <c r="C31" s="133">
        <v>0.02</v>
      </c>
      <c r="D31" s="134">
        <f>(Z21-G21)*2%</f>
        <v>142602.875</v>
      </c>
    </row>
    <row r="32" spans="1:33" x14ac:dyDescent="0.25">
      <c r="A32" s="135" t="s">
        <v>76</v>
      </c>
      <c r="B32" s="234"/>
      <c r="C32" s="136">
        <v>0.03</v>
      </c>
      <c r="D32" s="137">
        <f>(Z21-G21)*3%</f>
        <v>213904.3125</v>
      </c>
    </row>
    <row r="33" spans="1:8" ht="15.75" thickBot="1" x14ac:dyDescent="0.3">
      <c r="A33" s="138" t="s">
        <v>75</v>
      </c>
      <c r="B33" s="235"/>
      <c r="C33" s="139">
        <v>0.04</v>
      </c>
      <c r="D33" s="140">
        <f>(Z21-G21)*4%</f>
        <v>285205.75</v>
      </c>
    </row>
    <row r="34" spans="1:8" ht="15.75" thickBot="1" x14ac:dyDescent="0.3">
      <c r="A34" s="141" t="s">
        <v>53</v>
      </c>
      <c r="B34" s="236"/>
      <c r="C34" s="142"/>
      <c r="D34" s="143">
        <f>SUM(D31:D33)</f>
        <v>641712.9375</v>
      </c>
    </row>
    <row r="35" spans="1:8" ht="15.75" thickBot="1" x14ac:dyDescent="0.3"/>
    <row r="36" spans="1:8" ht="15.75" thickBot="1" x14ac:dyDescent="0.3">
      <c r="A36" s="173" t="s">
        <v>81</v>
      </c>
      <c r="B36" s="191"/>
      <c r="C36" s="191"/>
      <c r="D36" s="191"/>
      <c r="E36" s="174"/>
      <c r="F36" s="208" t="s">
        <v>53</v>
      </c>
      <c r="G36" s="209"/>
      <c r="H36" s="210"/>
    </row>
    <row r="37" spans="1:8" ht="15.75" thickBot="1" x14ac:dyDescent="0.3">
      <c r="A37" s="211" t="s">
        <v>102</v>
      </c>
      <c r="B37" s="237"/>
      <c r="C37" s="212"/>
      <c r="D37" s="213"/>
      <c r="E37" s="214"/>
      <c r="F37" s="196"/>
      <c r="G37" s="215"/>
      <c r="H37" s="197"/>
    </row>
    <row r="38" spans="1:8" x14ac:dyDescent="0.25">
      <c r="A38" s="211" t="s">
        <v>80</v>
      </c>
      <c r="B38" s="237"/>
      <c r="C38" s="212"/>
      <c r="D38" s="213">
        <v>0.12</v>
      </c>
      <c r="E38" s="214"/>
      <c r="F38" s="196">
        <f>(Z21-G21)*D38</f>
        <v>855617.25</v>
      </c>
      <c r="G38" s="215"/>
      <c r="H38" s="197"/>
    </row>
    <row r="39" spans="1:8" ht="15.75" thickBot="1" x14ac:dyDescent="0.3">
      <c r="A39" s="198" t="s">
        <v>79</v>
      </c>
      <c r="B39" s="238"/>
      <c r="C39" s="199"/>
      <c r="D39" s="200">
        <v>5.2199999999999998E-3</v>
      </c>
      <c r="E39" s="201"/>
      <c r="F39" s="178">
        <f>(Z21-G21)*D39</f>
        <v>37219.350375000002</v>
      </c>
      <c r="G39" s="202"/>
      <c r="H39" s="179"/>
    </row>
    <row r="40" spans="1:8" ht="15.75" thickBot="1" x14ac:dyDescent="0.3">
      <c r="A40" s="203" t="s">
        <v>53</v>
      </c>
      <c r="B40" s="239"/>
      <c r="C40" s="204"/>
      <c r="D40" s="175"/>
      <c r="E40" s="177"/>
      <c r="F40" s="205">
        <f>F38+F39</f>
        <v>892836.60037500004</v>
      </c>
      <c r="G40" s="206"/>
      <c r="H40" s="207"/>
    </row>
  </sheetData>
  <mergeCells count="48">
    <mergeCell ref="A24:C24"/>
    <mergeCell ref="A25:C25"/>
    <mergeCell ref="V8:W8"/>
    <mergeCell ref="C4:E4"/>
    <mergeCell ref="AB4:AC4"/>
    <mergeCell ref="E7:Y7"/>
    <mergeCell ref="AB7:AE7"/>
    <mergeCell ref="J8:K8"/>
    <mergeCell ref="L8:M8"/>
    <mergeCell ref="N8:O8"/>
    <mergeCell ref="P8:Q8"/>
    <mergeCell ref="R8:S8"/>
    <mergeCell ref="T8:U8"/>
    <mergeCell ref="A4:B4"/>
    <mergeCell ref="G4:K4"/>
    <mergeCell ref="A36:E36"/>
    <mergeCell ref="F36:H36"/>
    <mergeCell ref="A38:C38"/>
    <mergeCell ref="D38:E38"/>
    <mergeCell ref="F38:H38"/>
    <mergeCell ref="A37:C37"/>
    <mergeCell ref="D37:E37"/>
    <mergeCell ref="F37:H37"/>
    <mergeCell ref="A39:C39"/>
    <mergeCell ref="D39:E39"/>
    <mergeCell ref="F39:H39"/>
    <mergeCell ref="A40:C40"/>
    <mergeCell ref="F40:H40"/>
    <mergeCell ref="D40:E40"/>
    <mergeCell ref="H24:O24"/>
    <mergeCell ref="N27:O27"/>
    <mergeCell ref="L27:M27"/>
    <mergeCell ref="L25:M25"/>
    <mergeCell ref="N25:O25"/>
    <mergeCell ref="A30:C30"/>
    <mergeCell ref="N29:O29"/>
    <mergeCell ref="L29:M29"/>
    <mergeCell ref="N28:O28"/>
    <mergeCell ref="L28:M28"/>
    <mergeCell ref="A28:D28"/>
    <mergeCell ref="H28:K28"/>
    <mergeCell ref="H29:K29"/>
    <mergeCell ref="A27:D27"/>
    <mergeCell ref="N26:O26"/>
    <mergeCell ref="L26:M26"/>
    <mergeCell ref="H25:K25"/>
    <mergeCell ref="H27:K27"/>
    <mergeCell ref="H26:K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0"/>
  <sheetViews>
    <sheetView workbookViewId="0">
      <selection activeCell="C18" sqref="C18"/>
    </sheetView>
  </sheetViews>
  <sheetFormatPr baseColWidth="10" defaultRowHeight="15" x14ac:dyDescent="0.25"/>
  <cols>
    <col min="1" max="1" width="18" customWidth="1"/>
    <col min="2" max="2" width="34.28515625" customWidth="1"/>
    <col min="3" max="3" width="28.42578125" customWidth="1"/>
    <col min="4" max="4" width="15" customWidth="1"/>
    <col min="5" max="5" width="23" customWidth="1"/>
  </cols>
  <sheetData>
    <row r="1" spans="1:5" ht="15.75" thickBot="1" x14ac:dyDescent="0.3">
      <c r="A1" s="244" t="s">
        <v>114</v>
      </c>
      <c r="B1" s="245"/>
      <c r="C1" s="245"/>
      <c r="D1" s="245"/>
      <c r="E1" s="246"/>
    </row>
    <row r="2" spans="1:5" ht="15.75" thickBot="1" x14ac:dyDescent="0.3">
      <c r="A2" s="247" t="s">
        <v>94</v>
      </c>
      <c r="B2" s="247" t="s">
        <v>2</v>
      </c>
      <c r="C2" s="247" t="s">
        <v>101</v>
      </c>
      <c r="D2" s="247" t="s">
        <v>99</v>
      </c>
      <c r="E2" s="248" t="s">
        <v>100</v>
      </c>
    </row>
    <row r="3" spans="1:5" x14ac:dyDescent="0.25">
      <c r="A3" s="261">
        <f>'Formato de Liquidación de Nómin'!C10</f>
        <v>1036648675</v>
      </c>
      <c r="B3" s="250" t="s">
        <v>19</v>
      </c>
      <c r="C3" s="258" t="s">
        <v>103</v>
      </c>
      <c r="D3" s="251">
        <f>'Formato de Liquidación de Nómin'!AG10</f>
        <v>567325.33333333326</v>
      </c>
      <c r="E3" s="265"/>
    </row>
    <row r="4" spans="1:5" x14ac:dyDescent="0.25">
      <c r="A4" s="262">
        <f>'Formato de Liquidación de Nómin'!C11</f>
        <v>1152211579</v>
      </c>
      <c r="B4" s="252" t="s">
        <v>96</v>
      </c>
      <c r="C4" s="259" t="s">
        <v>104</v>
      </c>
      <c r="D4" s="253">
        <f>'Formato de Liquidación de Nómin'!AG11</f>
        <v>541140</v>
      </c>
      <c r="E4" s="266"/>
    </row>
    <row r="5" spans="1:5" x14ac:dyDescent="0.25">
      <c r="A5" s="262">
        <f>'Formato de Liquidación de Nómin'!C12</f>
        <v>1214727247</v>
      </c>
      <c r="B5" s="252" t="s">
        <v>97</v>
      </c>
      <c r="C5" s="259" t="s">
        <v>105</v>
      </c>
      <c r="D5" s="253">
        <f>'Formato de Liquidación de Nómin'!AG12</f>
        <v>500355.25</v>
      </c>
      <c r="E5" s="266"/>
    </row>
    <row r="6" spans="1:5" x14ac:dyDescent="0.25">
      <c r="A6" s="262">
        <f>'Formato de Liquidación de Nómin'!C13</f>
        <v>1037646608</v>
      </c>
      <c r="B6" s="252" t="s">
        <v>43</v>
      </c>
      <c r="C6" s="259" t="s">
        <v>106</v>
      </c>
      <c r="D6" s="253">
        <f>'Formato de Liquidación de Nómin'!AG13</f>
        <v>732401.66666666674</v>
      </c>
      <c r="E6" s="266"/>
    </row>
    <row r="7" spans="1:5" x14ac:dyDescent="0.25">
      <c r="A7" s="262">
        <f>'Formato de Liquidación de Nómin'!C14</f>
        <v>1036648657</v>
      </c>
      <c r="B7" s="252" t="s">
        <v>98</v>
      </c>
      <c r="C7" s="259" t="s">
        <v>107</v>
      </c>
      <c r="D7" s="253">
        <f>'Formato de Liquidación de Nómin'!AG14</f>
        <v>618370</v>
      </c>
      <c r="E7" s="266"/>
    </row>
    <row r="8" spans="1:5" x14ac:dyDescent="0.25">
      <c r="A8" s="262">
        <f>'Formato de Liquidación de Nómin'!C15</f>
        <v>1343648675</v>
      </c>
      <c r="B8" s="252" t="s">
        <v>66</v>
      </c>
      <c r="C8" s="259" t="s">
        <v>108</v>
      </c>
      <c r="D8" s="253">
        <f>'Formato de Liquidación de Nómin'!AG15</f>
        <v>621590</v>
      </c>
      <c r="E8" s="266"/>
    </row>
    <row r="9" spans="1:5" x14ac:dyDescent="0.25">
      <c r="A9" s="262">
        <f>'Formato de Liquidación de Nómin'!C16</f>
        <v>43863321</v>
      </c>
      <c r="B9" s="252" t="s">
        <v>67</v>
      </c>
      <c r="C9" s="259" t="s">
        <v>109</v>
      </c>
      <c r="D9" s="253">
        <f>'Formato de Liquidación de Nómin'!AG16</f>
        <v>621590</v>
      </c>
      <c r="E9" s="266"/>
    </row>
    <row r="10" spans="1:5" x14ac:dyDescent="0.25">
      <c r="A10" s="262">
        <f>'Formato de Liquidación de Nómin'!C17</f>
        <v>25669874</v>
      </c>
      <c r="B10" s="252" t="s">
        <v>68</v>
      </c>
      <c r="C10" s="259" t="s">
        <v>110</v>
      </c>
      <c r="D10" s="253">
        <f>'Formato de Liquidación de Nómin'!AG17</f>
        <v>621590</v>
      </c>
      <c r="E10" s="266"/>
    </row>
    <row r="11" spans="1:5" x14ac:dyDescent="0.25">
      <c r="A11" s="262">
        <f>'Formato de Liquidación de Nómin'!C18</f>
        <v>23214587</v>
      </c>
      <c r="B11" s="252" t="s">
        <v>69</v>
      </c>
      <c r="C11" s="259" t="s">
        <v>111</v>
      </c>
      <c r="D11" s="253">
        <f>'Formato de Liquidación de Nómin'!AG18</f>
        <v>621590</v>
      </c>
      <c r="E11" s="266"/>
    </row>
    <row r="12" spans="1:5" ht="15.75" customHeight="1" x14ac:dyDescent="0.25">
      <c r="A12" s="263">
        <f>'Formato de Liquidación de Nómin'!C19</f>
        <v>12336598</v>
      </c>
      <c r="B12" s="254" t="s">
        <v>70</v>
      </c>
      <c r="C12" s="259" t="s">
        <v>112</v>
      </c>
      <c r="D12" s="255">
        <f>'Formato de Liquidación de Nómin'!AG19</f>
        <v>621590</v>
      </c>
      <c r="E12" s="267"/>
    </row>
    <row r="13" spans="1:5" ht="15.75" thickBot="1" x14ac:dyDescent="0.3">
      <c r="A13" s="264">
        <f>'Formato de Liquidación de Nómin'!C20</f>
        <v>11215487</v>
      </c>
      <c r="B13" s="256" t="s">
        <v>71</v>
      </c>
      <c r="C13" s="260" t="s">
        <v>113</v>
      </c>
      <c r="D13" s="257">
        <f>'Formato de Liquidación de Nómin'!AG20</f>
        <v>621590</v>
      </c>
      <c r="E13" s="268"/>
    </row>
    <row r="15" spans="1:5" ht="15.75" thickBot="1" x14ac:dyDescent="0.3">
      <c r="A15" s="243"/>
      <c r="B15" s="243"/>
    </row>
    <row r="16" spans="1:5" x14ac:dyDescent="0.25">
      <c r="A16" t="s">
        <v>132</v>
      </c>
    </row>
    <row r="19" spans="1:2" ht="15.75" thickBot="1" x14ac:dyDescent="0.3">
      <c r="A19" s="243"/>
      <c r="B19" s="243"/>
    </row>
    <row r="20" spans="1:2" x14ac:dyDescent="0.25">
      <c r="A20" t="s">
        <v>133</v>
      </c>
    </row>
    <row r="40" ht="59.25" customHeight="1" x14ac:dyDescent="0.25"/>
    <row r="50" ht="15.75" customHeight="1" x14ac:dyDescent="0.25"/>
    <row r="85" ht="59.25" customHeight="1" x14ac:dyDescent="0.25"/>
    <row r="95" ht="15.75" customHeight="1" x14ac:dyDescent="0.25"/>
    <row r="130" ht="59.25" customHeight="1" x14ac:dyDescent="0.25"/>
    <row r="140" ht="15.75" customHeight="1" x14ac:dyDescent="0.25"/>
    <row r="175" ht="59.25" customHeight="1" x14ac:dyDescent="0.25"/>
    <row r="185" ht="15.75" customHeight="1" x14ac:dyDescent="0.25"/>
    <row r="220" ht="59.25" customHeight="1" x14ac:dyDescent="0.25"/>
    <row r="230" ht="15.75" customHeight="1" x14ac:dyDescent="0.25"/>
  </sheetData>
  <mergeCells count="3">
    <mergeCell ref="A1:E1"/>
    <mergeCell ref="A15:B15"/>
    <mergeCell ref="A19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topLeftCell="A79" workbookViewId="0">
      <selection activeCell="D3" sqref="D3:F3"/>
    </sheetView>
  </sheetViews>
  <sheetFormatPr baseColWidth="10" defaultRowHeight="15" x14ac:dyDescent="0.25"/>
  <cols>
    <col min="1" max="1" width="11.42578125" customWidth="1"/>
    <col min="3" max="3" width="23" customWidth="1"/>
  </cols>
  <sheetData>
    <row r="1" spans="1:13" ht="15" customHeight="1" x14ac:dyDescent="0.25">
      <c r="B1" s="274" t="s">
        <v>115</v>
      </c>
      <c r="C1" s="275"/>
      <c r="D1" s="275"/>
      <c r="E1" s="276"/>
      <c r="I1" s="274" t="s">
        <v>115</v>
      </c>
      <c r="J1" s="275"/>
      <c r="K1" s="275"/>
      <c r="L1" s="276"/>
    </row>
    <row r="2" spans="1:13" ht="15.75" thickBot="1" x14ac:dyDescent="0.3">
      <c r="B2" s="277"/>
      <c r="C2" s="278"/>
      <c r="D2" s="278"/>
      <c r="E2" s="279"/>
      <c r="I2" s="277"/>
      <c r="J2" s="278"/>
      <c r="K2" s="278"/>
      <c r="L2" s="279"/>
    </row>
    <row r="3" spans="1:13" x14ac:dyDescent="0.25">
      <c r="A3" s="270" t="s">
        <v>116</v>
      </c>
      <c r="B3" s="273"/>
      <c r="C3" s="273"/>
      <c r="D3" s="273"/>
      <c r="E3" s="273"/>
      <c r="F3" s="270"/>
      <c r="H3" s="270" t="s">
        <v>116</v>
      </c>
      <c r="I3" s="273"/>
      <c r="J3" s="273"/>
      <c r="K3" s="273"/>
      <c r="L3" s="273"/>
      <c r="M3" s="270"/>
    </row>
    <row r="4" spans="1:13" x14ac:dyDescent="0.25">
      <c r="A4" s="270" t="s">
        <v>117</v>
      </c>
      <c r="B4" s="270"/>
      <c r="C4" s="270"/>
      <c r="D4" s="270"/>
      <c r="E4" s="270"/>
      <c r="F4" s="270"/>
      <c r="H4" s="270" t="s">
        <v>117</v>
      </c>
      <c r="I4" s="270"/>
      <c r="J4" s="270"/>
      <c r="K4" s="270"/>
      <c r="L4" s="270"/>
      <c r="M4" s="270"/>
    </row>
    <row r="5" spans="1:13" x14ac:dyDescent="0.25">
      <c r="A5" s="270" t="s">
        <v>118</v>
      </c>
      <c r="B5" s="270"/>
      <c r="C5" s="270"/>
      <c r="D5" s="270"/>
      <c r="E5" s="270"/>
      <c r="F5" s="270"/>
      <c r="H5" s="270" t="s">
        <v>118</v>
      </c>
      <c r="I5" s="270"/>
      <c r="J5" s="270"/>
      <c r="K5" s="270"/>
      <c r="L5" s="270"/>
      <c r="M5" s="270"/>
    </row>
    <row r="6" spans="1:13" x14ac:dyDescent="0.25">
      <c r="A6" s="270" t="s">
        <v>119</v>
      </c>
      <c r="B6" s="270"/>
      <c r="C6" s="270"/>
      <c r="D6" s="270"/>
      <c r="E6" s="270"/>
      <c r="F6" s="270"/>
      <c r="H6" s="270" t="s">
        <v>119</v>
      </c>
      <c r="I6" s="270"/>
      <c r="J6" s="270"/>
      <c r="K6" s="270"/>
      <c r="L6" s="270"/>
      <c r="M6" s="270"/>
    </row>
    <row r="7" spans="1:13" x14ac:dyDescent="0.25">
      <c r="A7" s="270" t="s">
        <v>134</v>
      </c>
      <c r="B7" s="270"/>
      <c r="C7" s="270"/>
      <c r="D7" s="270"/>
      <c r="E7" s="270"/>
      <c r="F7" s="270"/>
      <c r="H7" s="270" t="s">
        <v>134</v>
      </c>
      <c r="I7" s="270"/>
      <c r="J7" s="270"/>
      <c r="K7" s="270"/>
      <c r="L7" s="270"/>
      <c r="M7" s="270"/>
    </row>
    <row r="8" spans="1:13" x14ac:dyDescent="0.25">
      <c r="A8" s="270" t="s">
        <v>120</v>
      </c>
      <c r="B8" s="270"/>
      <c r="C8" s="270"/>
      <c r="D8" s="270"/>
      <c r="E8" s="270"/>
      <c r="F8" s="270"/>
      <c r="H8" s="270" t="s">
        <v>120</v>
      </c>
      <c r="I8" s="270"/>
      <c r="J8" s="270"/>
      <c r="K8" s="270"/>
      <c r="L8" s="270"/>
      <c r="M8" s="270"/>
    </row>
    <row r="9" spans="1:13" x14ac:dyDescent="0.25">
      <c r="A9" s="270" t="s">
        <v>121</v>
      </c>
      <c r="B9" s="270"/>
      <c r="C9" s="270"/>
      <c r="D9" s="270"/>
      <c r="E9" s="270"/>
      <c r="F9" s="270"/>
      <c r="H9" s="270" t="s">
        <v>121</v>
      </c>
      <c r="I9" s="270"/>
      <c r="J9" s="270"/>
      <c r="K9" s="270"/>
      <c r="L9" s="270"/>
      <c r="M9" s="270"/>
    </row>
    <row r="10" spans="1:13" x14ac:dyDescent="0.25">
      <c r="A10" s="269" t="s">
        <v>122</v>
      </c>
      <c r="B10" s="269"/>
      <c r="C10" s="269"/>
      <c r="D10" s="269" t="s">
        <v>123</v>
      </c>
      <c r="E10" s="269"/>
      <c r="F10" s="269"/>
      <c r="H10" s="269" t="s">
        <v>122</v>
      </c>
      <c r="I10" s="269"/>
      <c r="J10" s="269"/>
      <c r="K10" s="269" t="s">
        <v>123</v>
      </c>
      <c r="L10" s="269"/>
      <c r="M10" s="269"/>
    </row>
    <row r="11" spans="1:13" x14ac:dyDescent="0.25">
      <c r="A11" s="284" t="s">
        <v>135</v>
      </c>
      <c r="B11" s="285"/>
      <c r="C11" s="283"/>
      <c r="D11" s="284"/>
      <c r="E11" s="285"/>
      <c r="F11" s="283"/>
      <c r="H11" s="284" t="s">
        <v>135</v>
      </c>
      <c r="I11" s="285"/>
      <c r="J11" s="283"/>
      <c r="K11" s="284"/>
      <c r="L11" s="285"/>
      <c r="M11" s="283"/>
    </row>
    <row r="12" spans="1:13" x14ac:dyDescent="0.25">
      <c r="A12" s="269" t="s">
        <v>124</v>
      </c>
      <c r="B12" s="269"/>
      <c r="C12" s="249"/>
      <c r="D12" s="269" t="s">
        <v>125</v>
      </c>
      <c r="E12" s="269"/>
      <c r="F12" s="249"/>
      <c r="H12" s="269" t="s">
        <v>124</v>
      </c>
      <c r="I12" s="269"/>
      <c r="J12" s="249"/>
      <c r="K12" s="269" t="s">
        <v>125</v>
      </c>
      <c r="L12" s="269"/>
      <c r="M12" s="249"/>
    </row>
    <row r="13" spans="1:13" x14ac:dyDescent="0.25">
      <c r="A13" s="269" t="s">
        <v>126</v>
      </c>
      <c r="B13" s="269"/>
      <c r="C13" s="249"/>
      <c r="D13" s="269" t="s">
        <v>127</v>
      </c>
      <c r="E13" s="269"/>
      <c r="F13" s="249"/>
      <c r="H13" s="269" t="s">
        <v>126</v>
      </c>
      <c r="I13" s="269"/>
      <c r="J13" s="249"/>
      <c r="K13" s="269" t="s">
        <v>127</v>
      </c>
      <c r="L13" s="269"/>
      <c r="M13" s="249"/>
    </row>
    <row r="14" spans="1:13" ht="15" customHeight="1" x14ac:dyDescent="0.25">
      <c r="A14" s="271" t="s">
        <v>128</v>
      </c>
      <c r="B14" s="272"/>
      <c r="C14" s="249"/>
      <c r="D14" s="269" t="s">
        <v>23</v>
      </c>
      <c r="E14" s="269"/>
      <c r="F14" s="249"/>
      <c r="H14" s="271" t="s">
        <v>128</v>
      </c>
      <c r="I14" s="272"/>
      <c r="J14" s="249"/>
      <c r="K14" s="269" t="s">
        <v>23</v>
      </c>
      <c r="L14" s="269"/>
      <c r="M14" s="249"/>
    </row>
    <row r="15" spans="1:13" x14ac:dyDescent="0.25">
      <c r="A15" s="269" t="s">
        <v>129</v>
      </c>
      <c r="B15" s="269"/>
      <c r="C15" s="249"/>
      <c r="D15" s="286"/>
      <c r="E15" s="287"/>
      <c r="F15" s="288"/>
      <c r="H15" s="269" t="s">
        <v>129</v>
      </c>
      <c r="I15" s="269"/>
      <c r="J15" s="249"/>
      <c r="K15" s="286"/>
      <c r="L15" s="287"/>
      <c r="M15" s="288"/>
    </row>
    <row r="16" spans="1:13" x14ac:dyDescent="0.25">
      <c r="A16" s="280" t="s">
        <v>22</v>
      </c>
      <c r="B16" s="281"/>
      <c r="C16" s="282"/>
      <c r="D16" s="270"/>
      <c r="E16" s="270"/>
      <c r="F16" s="270"/>
      <c r="H16" s="280" t="s">
        <v>22</v>
      </c>
      <c r="I16" s="281"/>
      <c r="J16" s="282"/>
      <c r="K16" s="270"/>
      <c r="L16" s="270"/>
      <c r="M16" s="270"/>
    </row>
    <row r="17" spans="1:13" x14ac:dyDescent="0.25">
      <c r="A17" s="280" t="s">
        <v>130</v>
      </c>
      <c r="B17" s="281"/>
      <c r="C17" s="282"/>
      <c r="D17" s="270"/>
      <c r="E17" s="270"/>
      <c r="F17" s="270"/>
      <c r="H17" s="280" t="s">
        <v>130</v>
      </c>
      <c r="I17" s="281"/>
      <c r="J17" s="282"/>
      <c r="K17" s="270"/>
      <c r="L17" s="270"/>
      <c r="M17" s="270"/>
    </row>
    <row r="18" spans="1:13" x14ac:dyDescent="0.25">
      <c r="A18" s="280" t="s">
        <v>131</v>
      </c>
      <c r="B18" s="281"/>
      <c r="C18" s="282"/>
      <c r="D18" s="270"/>
      <c r="E18" s="270"/>
      <c r="F18" s="270"/>
      <c r="H18" s="280" t="s">
        <v>131</v>
      </c>
      <c r="I18" s="281"/>
      <c r="J18" s="282"/>
      <c r="K18" s="270"/>
      <c r="L18" s="270"/>
      <c r="M18" s="270"/>
    </row>
    <row r="19" spans="1:13" ht="15.75" thickBot="1" x14ac:dyDescent="0.3"/>
    <row r="20" spans="1:13" ht="15" customHeight="1" x14ac:dyDescent="0.25">
      <c r="B20" s="274" t="s">
        <v>115</v>
      </c>
      <c r="C20" s="275"/>
      <c r="D20" s="275"/>
      <c r="E20" s="276"/>
      <c r="I20" s="274" t="s">
        <v>115</v>
      </c>
      <c r="J20" s="275"/>
      <c r="K20" s="275"/>
      <c r="L20" s="276"/>
    </row>
    <row r="21" spans="1:13" ht="15.75" customHeight="1" thickBot="1" x14ac:dyDescent="0.3">
      <c r="B21" s="277"/>
      <c r="C21" s="278"/>
      <c r="D21" s="278"/>
      <c r="E21" s="279"/>
      <c r="I21" s="277"/>
      <c r="J21" s="278"/>
      <c r="K21" s="278"/>
      <c r="L21" s="279"/>
    </row>
    <row r="22" spans="1:13" x14ac:dyDescent="0.25">
      <c r="A22" s="270" t="s">
        <v>116</v>
      </c>
      <c r="B22" s="273"/>
      <c r="C22" s="273"/>
      <c r="D22" s="273"/>
      <c r="E22" s="273"/>
      <c r="F22" s="270"/>
      <c r="H22" s="270" t="s">
        <v>116</v>
      </c>
      <c r="I22" s="273"/>
      <c r="J22" s="273"/>
      <c r="K22" s="273"/>
      <c r="L22" s="273"/>
      <c r="M22" s="270"/>
    </row>
    <row r="23" spans="1:13" x14ac:dyDescent="0.25">
      <c r="A23" s="270" t="s">
        <v>117</v>
      </c>
      <c r="B23" s="270"/>
      <c r="C23" s="270"/>
      <c r="D23" s="270"/>
      <c r="E23" s="270"/>
      <c r="F23" s="270"/>
      <c r="H23" s="270" t="s">
        <v>117</v>
      </c>
      <c r="I23" s="270"/>
      <c r="J23" s="270"/>
      <c r="K23" s="270"/>
      <c r="L23" s="270"/>
      <c r="M23" s="270"/>
    </row>
    <row r="24" spans="1:13" x14ac:dyDescent="0.25">
      <c r="A24" s="270" t="s">
        <v>118</v>
      </c>
      <c r="B24" s="270"/>
      <c r="C24" s="270"/>
      <c r="D24" s="270"/>
      <c r="E24" s="270"/>
      <c r="F24" s="270"/>
      <c r="H24" s="270" t="s">
        <v>118</v>
      </c>
      <c r="I24" s="270"/>
      <c r="J24" s="270"/>
      <c r="K24" s="270"/>
      <c r="L24" s="270"/>
      <c r="M24" s="270"/>
    </row>
    <row r="25" spans="1:13" x14ac:dyDescent="0.25">
      <c r="A25" s="270" t="s">
        <v>119</v>
      </c>
      <c r="B25" s="270"/>
      <c r="C25" s="270"/>
      <c r="D25" s="270"/>
      <c r="E25" s="270"/>
      <c r="F25" s="270"/>
      <c r="H25" s="270" t="s">
        <v>119</v>
      </c>
      <c r="I25" s="270"/>
      <c r="J25" s="270"/>
      <c r="K25" s="270"/>
      <c r="L25" s="270"/>
      <c r="M25" s="270"/>
    </row>
    <row r="26" spans="1:13" x14ac:dyDescent="0.25">
      <c r="A26" s="270" t="s">
        <v>134</v>
      </c>
      <c r="B26" s="270"/>
      <c r="C26" s="270"/>
      <c r="D26" s="270"/>
      <c r="E26" s="270"/>
      <c r="F26" s="270"/>
      <c r="H26" s="270" t="s">
        <v>134</v>
      </c>
      <c r="I26" s="270"/>
      <c r="J26" s="270"/>
      <c r="K26" s="270"/>
      <c r="L26" s="270"/>
      <c r="M26" s="270"/>
    </row>
    <row r="27" spans="1:13" x14ac:dyDescent="0.25">
      <c r="A27" s="270" t="s">
        <v>120</v>
      </c>
      <c r="B27" s="270"/>
      <c r="C27" s="270"/>
      <c r="D27" s="270"/>
      <c r="E27" s="270"/>
      <c r="F27" s="270"/>
      <c r="H27" s="270" t="s">
        <v>120</v>
      </c>
      <c r="I27" s="270"/>
      <c r="J27" s="270"/>
      <c r="K27" s="270"/>
      <c r="L27" s="270"/>
      <c r="M27" s="270"/>
    </row>
    <row r="28" spans="1:13" x14ac:dyDescent="0.25">
      <c r="A28" s="270" t="s">
        <v>121</v>
      </c>
      <c r="B28" s="270"/>
      <c r="C28" s="270"/>
      <c r="D28" s="270"/>
      <c r="E28" s="270"/>
      <c r="F28" s="270"/>
      <c r="H28" s="270" t="s">
        <v>121</v>
      </c>
      <c r="I28" s="270"/>
      <c r="J28" s="270"/>
      <c r="K28" s="270"/>
      <c r="L28" s="270"/>
      <c r="M28" s="270"/>
    </row>
    <row r="29" spans="1:13" x14ac:dyDescent="0.25">
      <c r="A29" s="269" t="s">
        <v>122</v>
      </c>
      <c r="B29" s="269"/>
      <c r="C29" s="269"/>
      <c r="D29" s="269" t="s">
        <v>123</v>
      </c>
      <c r="E29" s="269"/>
      <c r="F29" s="269"/>
      <c r="H29" s="269" t="s">
        <v>122</v>
      </c>
      <c r="I29" s="269"/>
      <c r="J29" s="269"/>
      <c r="K29" s="269" t="s">
        <v>123</v>
      </c>
      <c r="L29" s="269"/>
      <c r="M29" s="269"/>
    </row>
    <row r="30" spans="1:13" x14ac:dyDescent="0.25">
      <c r="A30" s="284" t="s">
        <v>135</v>
      </c>
      <c r="B30" s="285"/>
      <c r="C30" s="283"/>
      <c r="D30" s="284"/>
      <c r="E30" s="285"/>
      <c r="F30" s="283"/>
      <c r="H30" s="284" t="s">
        <v>135</v>
      </c>
      <c r="I30" s="285"/>
      <c r="J30" s="283"/>
      <c r="K30" s="284"/>
      <c r="L30" s="285"/>
      <c r="M30" s="283"/>
    </row>
    <row r="31" spans="1:13" x14ac:dyDescent="0.25">
      <c r="A31" s="269" t="s">
        <v>124</v>
      </c>
      <c r="B31" s="269"/>
      <c r="C31" s="249"/>
      <c r="D31" s="269" t="s">
        <v>125</v>
      </c>
      <c r="E31" s="269"/>
      <c r="F31" s="249"/>
      <c r="H31" s="269" t="s">
        <v>124</v>
      </c>
      <c r="I31" s="269"/>
      <c r="J31" s="249"/>
      <c r="K31" s="269" t="s">
        <v>125</v>
      </c>
      <c r="L31" s="269"/>
      <c r="M31" s="249"/>
    </row>
    <row r="32" spans="1:13" ht="15" customHeight="1" x14ac:dyDescent="0.25">
      <c r="A32" s="269" t="s">
        <v>126</v>
      </c>
      <c r="B32" s="269"/>
      <c r="C32" s="249"/>
      <c r="D32" s="269" t="s">
        <v>127</v>
      </c>
      <c r="E32" s="269"/>
      <c r="F32" s="249"/>
      <c r="H32" s="269" t="s">
        <v>126</v>
      </c>
      <c r="I32" s="269"/>
      <c r="J32" s="249"/>
      <c r="K32" s="269" t="s">
        <v>127</v>
      </c>
      <c r="L32" s="269"/>
      <c r="M32" s="249"/>
    </row>
    <row r="33" spans="1:13" x14ac:dyDescent="0.25">
      <c r="A33" s="271" t="s">
        <v>128</v>
      </c>
      <c r="B33" s="272"/>
      <c r="C33" s="249"/>
      <c r="D33" s="269" t="s">
        <v>23</v>
      </c>
      <c r="E33" s="269"/>
      <c r="F33" s="249"/>
      <c r="H33" s="271" t="s">
        <v>128</v>
      </c>
      <c r="I33" s="272"/>
      <c r="J33" s="249"/>
      <c r="K33" s="269" t="s">
        <v>23</v>
      </c>
      <c r="L33" s="269"/>
      <c r="M33" s="249"/>
    </row>
    <row r="34" spans="1:13" x14ac:dyDescent="0.25">
      <c r="A34" s="269" t="s">
        <v>129</v>
      </c>
      <c r="B34" s="269"/>
      <c r="C34" s="249"/>
      <c r="D34" s="286"/>
      <c r="E34" s="287"/>
      <c r="F34" s="288"/>
      <c r="H34" s="269" t="s">
        <v>129</v>
      </c>
      <c r="I34" s="269"/>
      <c r="J34" s="249"/>
      <c r="K34" s="286"/>
      <c r="L34" s="287"/>
      <c r="M34" s="288"/>
    </row>
    <row r="35" spans="1:13" x14ac:dyDescent="0.25">
      <c r="A35" s="280" t="s">
        <v>22</v>
      </c>
      <c r="B35" s="281"/>
      <c r="C35" s="282"/>
      <c r="D35" s="270"/>
      <c r="E35" s="270"/>
      <c r="F35" s="270"/>
      <c r="H35" s="280" t="s">
        <v>22</v>
      </c>
      <c r="I35" s="281"/>
      <c r="J35" s="282"/>
      <c r="K35" s="270"/>
      <c r="L35" s="270"/>
      <c r="M35" s="270"/>
    </row>
    <row r="36" spans="1:13" x14ac:dyDescent="0.25">
      <c r="A36" s="280" t="s">
        <v>130</v>
      </c>
      <c r="B36" s="281"/>
      <c r="C36" s="282"/>
      <c r="D36" s="270"/>
      <c r="E36" s="270"/>
      <c r="F36" s="270"/>
      <c r="H36" s="280" t="s">
        <v>130</v>
      </c>
      <c r="I36" s="281"/>
      <c r="J36" s="282"/>
      <c r="K36" s="270"/>
      <c r="L36" s="270"/>
      <c r="M36" s="270"/>
    </row>
    <row r="37" spans="1:13" x14ac:dyDescent="0.25">
      <c r="A37" s="280" t="s">
        <v>131</v>
      </c>
      <c r="B37" s="281"/>
      <c r="C37" s="282"/>
      <c r="D37" s="270"/>
      <c r="E37" s="270"/>
      <c r="F37" s="270"/>
      <c r="H37" s="280" t="s">
        <v>131</v>
      </c>
      <c r="I37" s="281"/>
      <c r="J37" s="282"/>
      <c r="K37" s="270"/>
      <c r="L37" s="270"/>
      <c r="M37" s="270"/>
    </row>
    <row r="38" spans="1:13" ht="15" customHeight="1" thickBot="1" x14ac:dyDescent="0.3"/>
    <row r="39" spans="1:13" ht="15.75" customHeight="1" x14ac:dyDescent="0.25">
      <c r="B39" s="274" t="s">
        <v>115</v>
      </c>
      <c r="C39" s="275"/>
      <c r="D39" s="275"/>
      <c r="E39" s="276"/>
      <c r="I39" s="274" t="s">
        <v>115</v>
      </c>
      <c r="J39" s="275"/>
      <c r="K39" s="275"/>
      <c r="L39" s="276"/>
    </row>
    <row r="40" spans="1:13" ht="15.75" thickBot="1" x14ac:dyDescent="0.3">
      <c r="B40" s="277"/>
      <c r="C40" s="278"/>
      <c r="D40" s="278"/>
      <c r="E40" s="279"/>
      <c r="I40" s="277"/>
      <c r="J40" s="278"/>
      <c r="K40" s="278"/>
      <c r="L40" s="279"/>
    </row>
    <row r="41" spans="1:13" x14ac:dyDescent="0.25">
      <c r="A41" s="270" t="s">
        <v>116</v>
      </c>
      <c r="B41" s="273"/>
      <c r="C41" s="273"/>
      <c r="D41" s="273"/>
      <c r="E41" s="273"/>
      <c r="F41" s="270"/>
      <c r="H41" s="270" t="s">
        <v>116</v>
      </c>
      <c r="I41" s="273"/>
      <c r="J41" s="273"/>
      <c r="K41" s="273"/>
      <c r="L41" s="273"/>
      <c r="M41" s="270"/>
    </row>
    <row r="42" spans="1:13" x14ac:dyDescent="0.25">
      <c r="A42" s="270" t="s">
        <v>117</v>
      </c>
      <c r="B42" s="270"/>
      <c r="C42" s="270"/>
      <c r="D42" s="270"/>
      <c r="E42" s="270"/>
      <c r="F42" s="270"/>
      <c r="H42" s="270" t="s">
        <v>117</v>
      </c>
      <c r="I42" s="270"/>
      <c r="J42" s="270"/>
      <c r="K42" s="270"/>
      <c r="L42" s="270"/>
      <c r="M42" s="270"/>
    </row>
    <row r="43" spans="1:13" x14ac:dyDescent="0.25">
      <c r="A43" s="270" t="s">
        <v>118</v>
      </c>
      <c r="B43" s="270"/>
      <c r="C43" s="270"/>
      <c r="D43" s="270"/>
      <c r="E43" s="270"/>
      <c r="F43" s="270"/>
      <c r="H43" s="270" t="s">
        <v>118</v>
      </c>
      <c r="I43" s="270"/>
      <c r="J43" s="270"/>
      <c r="K43" s="270"/>
      <c r="L43" s="270"/>
      <c r="M43" s="270"/>
    </row>
    <row r="44" spans="1:13" x14ac:dyDescent="0.25">
      <c r="A44" s="270" t="s">
        <v>119</v>
      </c>
      <c r="B44" s="270"/>
      <c r="C44" s="270"/>
      <c r="D44" s="270"/>
      <c r="E44" s="270"/>
      <c r="F44" s="270"/>
      <c r="H44" s="270" t="s">
        <v>119</v>
      </c>
      <c r="I44" s="270"/>
      <c r="J44" s="270"/>
      <c r="K44" s="270"/>
      <c r="L44" s="270"/>
      <c r="M44" s="270"/>
    </row>
    <row r="45" spans="1:13" x14ac:dyDescent="0.25">
      <c r="A45" s="270" t="s">
        <v>134</v>
      </c>
      <c r="B45" s="270"/>
      <c r="C45" s="270"/>
      <c r="D45" s="270"/>
      <c r="E45" s="270"/>
      <c r="F45" s="270"/>
      <c r="H45" s="270" t="s">
        <v>134</v>
      </c>
      <c r="I45" s="270"/>
      <c r="J45" s="270"/>
      <c r="K45" s="270"/>
      <c r="L45" s="270"/>
      <c r="M45" s="270"/>
    </row>
    <row r="46" spans="1:13" x14ac:dyDescent="0.25">
      <c r="A46" s="270" t="s">
        <v>120</v>
      </c>
      <c r="B46" s="270"/>
      <c r="C46" s="270"/>
      <c r="D46" s="270"/>
      <c r="E46" s="270"/>
      <c r="F46" s="270"/>
      <c r="H46" s="270" t="s">
        <v>120</v>
      </c>
      <c r="I46" s="270"/>
      <c r="J46" s="270"/>
      <c r="K46" s="270"/>
      <c r="L46" s="270"/>
      <c r="M46" s="270"/>
    </row>
    <row r="47" spans="1:13" x14ac:dyDescent="0.25">
      <c r="A47" s="270" t="s">
        <v>121</v>
      </c>
      <c r="B47" s="270"/>
      <c r="C47" s="270"/>
      <c r="D47" s="270"/>
      <c r="E47" s="270"/>
      <c r="F47" s="270"/>
      <c r="H47" s="270" t="s">
        <v>121</v>
      </c>
      <c r="I47" s="270"/>
      <c r="J47" s="270"/>
      <c r="K47" s="270"/>
      <c r="L47" s="270"/>
      <c r="M47" s="270"/>
    </row>
    <row r="48" spans="1:13" x14ac:dyDescent="0.25">
      <c r="A48" s="269" t="s">
        <v>122</v>
      </c>
      <c r="B48" s="269"/>
      <c r="C48" s="269"/>
      <c r="D48" s="269" t="s">
        <v>123</v>
      </c>
      <c r="E48" s="269"/>
      <c r="F48" s="269"/>
      <c r="H48" s="269" t="s">
        <v>122</v>
      </c>
      <c r="I48" s="269"/>
      <c r="J48" s="269"/>
      <c r="K48" s="269" t="s">
        <v>123</v>
      </c>
      <c r="L48" s="269"/>
      <c r="M48" s="269"/>
    </row>
    <row r="49" spans="1:13" x14ac:dyDescent="0.25">
      <c r="A49" s="284" t="s">
        <v>135</v>
      </c>
      <c r="B49" s="285"/>
      <c r="C49" s="283"/>
      <c r="D49" s="284"/>
      <c r="E49" s="285"/>
      <c r="F49" s="283"/>
      <c r="H49" s="284" t="s">
        <v>135</v>
      </c>
      <c r="I49" s="285"/>
      <c r="J49" s="283"/>
      <c r="K49" s="284"/>
      <c r="L49" s="285"/>
      <c r="M49" s="283"/>
    </row>
    <row r="50" spans="1:13" ht="15" customHeight="1" x14ac:dyDescent="0.25">
      <c r="A50" s="269" t="s">
        <v>124</v>
      </c>
      <c r="B50" s="269"/>
      <c r="C50" s="249"/>
      <c r="D50" s="269" t="s">
        <v>125</v>
      </c>
      <c r="E50" s="269"/>
      <c r="F50" s="249"/>
      <c r="H50" s="269" t="s">
        <v>124</v>
      </c>
      <c r="I50" s="269"/>
      <c r="J50" s="249"/>
      <c r="K50" s="269" t="s">
        <v>125</v>
      </c>
      <c r="L50" s="269"/>
      <c r="M50" s="249"/>
    </row>
    <row r="51" spans="1:13" x14ac:dyDescent="0.25">
      <c r="A51" s="269" t="s">
        <v>126</v>
      </c>
      <c r="B51" s="269"/>
      <c r="C51" s="249"/>
      <c r="D51" s="269" t="s">
        <v>127</v>
      </c>
      <c r="E51" s="269"/>
      <c r="F51" s="249"/>
      <c r="H51" s="269" t="s">
        <v>126</v>
      </c>
      <c r="I51" s="269"/>
      <c r="J51" s="249"/>
      <c r="K51" s="269" t="s">
        <v>127</v>
      </c>
      <c r="L51" s="269"/>
      <c r="M51" s="249"/>
    </row>
    <row r="52" spans="1:13" x14ac:dyDescent="0.25">
      <c r="A52" s="271" t="s">
        <v>128</v>
      </c>
      <c r="B52" s="272"/>
      <c r="C52" s="249"/>
      <c r="D52" s="269" t="s">
        <v>23</v>
      </c>
      <c r="E52" s="269"/>
      <c r="F52" s="249"/>
      <c r="H52" s="271" t="s">
        <v>128</v>
      </c>
      <c r="I52" s="272"/>
      <c r="J52" s="249"/>
      <c r="K52" s="269" t="s">
        <v>23</v>
      </c>
      <c r="L52" s="269"/>
      <c r="M52" s="249"/>
    </row>
    <row r="53" spans="1:13" x14ac:dyDescent="0.25">
      <c r="A53" s="269" t="s">
        <v>129</v>
      </c>
      <c r="B53" s="269"/>
      <c r="C53" s="249"/>
      <c r="D53" s="286"/>
      <c r="E53" s="287"/>
      <c r="F53" s="288"/>
      <c r="H53" s="269" t="s">
        <v>129</v>
      </c>
      <c r="I53" s="269"/>
      <c r="J53" s="249"/>
      <c r="K53" s="286"/>
      <c r="L53" s="287"/>
      <c r="M53" s="288"/>
    </row>
    <row r="54" spans="1:13" x14ac:dyDescent="0.25">
      <c r="A54" s="280" t="s">
        <v>22</v>
      </c>
      <c r="B54" s="281"/>
      <c r="C54" s="282"/>
      <c r="D54" s="270"/>
      <c r="E54" s="270"/>
      <c r="F54" s="270"/>
      <c r="H54" s="280" t="s">
        <v>22</v>
      </c>
      <c r="I54" s="281"/>
      <c r="J54" s="282"/>
      <c r="K54" s="270"/>
      <c r="L54" s="270"/>
      <c r="M54" s="270"/>
    </row>
    <row r="55" spans="1:13" x14ac:dyDescent="0.25">
      <c r="A55" s="280" t="s">
        <v>130</v>
      </c>
      <c r="B55" s="281"/>
      <c r="C55" s="282"/>
      <c r="D55" s="270"/>
      <c r="E55" s="270"/>
      <c r="F55" s="270"/>
      <c r="H55" s="280" t="s">
        <v>130</v>
      </c>
      <c r="I55" s="281"/>
      <c r="J55" s="282"/>
      <c r="K55" s="270"/>
      <c r="L55" s="270"/>
      <c r="M55" s="270"/>
    </row>
    <row r="56" spans="1:13" ht="15" customHeight="1" x14ac:dyDescent="0.25">
      <c r="A56" s="280" t="s">
        <v>131</v>
      </c>
      <c r="B56" s="281"/>
      <c r="C56" s="282"/>
      <c r="D56" s="270"/>
      <c r="E56" s="270"/>
      <c r="F56" s="270"/>
      <c r="H56" s="280" t="s">
        <v>131</v>
      </c>
      <c r="I56" s="281"/>
      <c r="J56" s="282"/>
      <c r="K56" s="270"/>
      <c r="L56" s="270"/>
      <c r="M56" s="270"/>
    </row>
    <row r="57" spans="1:13" ht="15.75" customHeight="1" thickBot="1" x14ac:dyDescent="0.3"/>
    <row r="58" spans="1:13" x14ac:dyDescent="0.25">
      <c r="B58" s="274" t="s">
        <v>115</v>
      </c>
      <c r="C58" s="275"/>
      <c r="D58" s="275"/>
      <c r="E58" s="276"/>
      <c r="I58" s="274" t="s">
        <v>115</v>
      </c>
      <c r="J58" s="275"/>
      <c r="K58" s="275"/>
      <c r="L58" s="276"/>
    </row>
    <row r="59" spans="1:13" ht="15.75" thickBot="1" x14ac:dyDescent="0.3">
      <c r="B59" s="277"/>
      <c r="C59" s="278"/>
      <c r="D59" s="278"/>
      <c r="E59" s="279"/>
      <c r="I59" s="277"/>
      <c r="J59" s="278"/>
      <c r="K59" s="278"/>
      <c r="L59" s="279"/>
    </row>
    <row r="60" spans="1:13" x14ac:dyDescent="0.25">
      <c r="A60" s="270" t="s">
        <v>116</v>
      </c>
      <c r="B60" s="273"/>
      <c r="C60" s="273"/>
      <c r="D60" s="273"/>
      <c r="E60" s="273"/>
      <c r="F60" s="270"/>
      <c r="H60" s="270" t="s">
        <v>116</v>
      </c>
      <c r="I60" s="273"/>
      <c r="J60" s="273"/>
      <c r="K60" s="273"/>
      <c r="L60" s="273"/>
      <c r="M60" s="270"/>
    </row>
    <row r="61" spans="1:13" x14ac:dyDescent="0.25">
      <c r="A61" s="270" t="s">
        <v>117</v>
      </c>
      <c r="B61" s="270"/>
      <c r="C61" s="270"/>
      <c r="D61" s="270"/>
      <c r="E61" s="270"/>
      <c r="F61" s="270"/>
      <c r="H61" s="270" t="s">
        <v>117</v>
      </c>
      <c r="I61" s="270"/>
      <c r="J61" s="270"/>
      <c r="K61" s="270"/>
      <c r="L61" s="270"/>
      <c r="M61" s="270"/>
    </row>
    <row r="62" spans="1:13" x14ac:dyDescent="0.25">
      <c r="A62" s="270" t="s">
        <v>118</v>
      </c>
      <c r="B62" s="270"/>
      <c r="C62" s="270"/>
      <c r="D62" s="270"/>
      <c r="E62" s="270"/>
      <c r="F62" s="270"/>
      <c r="H62" s="270" t="s">
        <v>118</v>
      </c>
      <c r="I62" s="270"/>
      <c r="J62" s="270"/>
      <c r="K62" s="270"/>
      <c r="L62" s="270"/>
      <c r="M62" s="270"/>
    </row>
    <row r="63" spans="1:13" x14ac:dyDescent="0.25">
      <c r="A63" s="270" t="s">
        <v>119</v>
      </c>
      <c r="B63" s="270"/>
      <c r="C63" s="270"/>
      <c r="D63" s="270"/>
      <c r="E63" s="270"/>
      <c r="F63" s="270"/>
      <c r="H63" s="270" t="s">
        <v>119</v>
      </c>
      <c r="I63" s="270"/>
      <c r="J63" s="270"/>
      <c r="K63" s="270"/>
      <c r="L63" s="270"/>
      <c r="M63" s="270"/>
    </row>
    <row r="64" spans="1:13" x14ac:dyDescent="0.25">
      <c r="A64" s="270" t="s">
        <v>134</v>
      </c>
      <c r="B64" s="270"/>
      <c r="C64" s="270"/>
      <c r="D64" s="270"/>
      <c r="E64" s="270"/>
      <c r="F64" s="270"/>
      <c r="H64" s="270" t="s">
        <v>134</v>
      </c>
      <c r="I64" s="270"/>
      <c r="J64" s="270"/>
      <c r="K64" s="270"/>
      <c r="L64" s="270"/>
      <c r="M64" s="270"/>
    </row>
    <row r="65" spans="1:13" x14ac:dyDescent="0.25">
      <c r="A65" s="270" t="s">
        <v>120</v>
      </c>
      <c r="B65" s="270"/>
      <c r="C65" s="270"/>
      <c r="D65" s="270"/>
      <c r="E65" s="270"/>
      <c r="F65" s="270"/>
      <c r="H65" s="270" t="s">
        <v>120</v>
      </c>
      <c r="I65" s="270"/>
      <c r="J65" s="270"/>
      <c r="K65" s="270"/>
      <c r="L65" s="270"/>
      <c r="M65" s="270"/>
    </row>
    <row r="66" spans="1:13" x14ac:dyDescent="0.25">
      <c r="A66" s="270" t="s">
        <v>121</v>
      </c>
      <c r="B66" s="270"/>
      <c r="C66" s="270"/>
      <c r="D66" s="270"/>
      <c r="E66" s="270"/>
      <c r="F66" s="270"/>
      <c r="H66" s="270" t="s">
        <v>121</v>
      </c>
      <c r="I66" s="270"/>
      <c r="J66" s="270"/>
      <c r="K66" s="270"/>
      <c r="L66" s="270"/>
      <c r="M66" s="270"/>
    </row>
    <row r="67" spans="1:13" x14ac:dyDescent="0.25">
      <c r="A67" s="269" t="s">
        <v>122</v>
      </c>
      <c r="B67" s="269"/>
      <c r="C67" s="269"/>
      <c r="D67" s="269" t="s">
        <v>123</v>
      </c>
      <c r="E67" s="269"/>
      <c r="F67" s="269"/>
      <c r="H67" s="269" t="s">
        <v>122</v>
      </c>
      <c r="I67" s="269"/>
      <c r="J67" s="269"/>
      <c r="K67" s="269" t="s">
        <v>123</v>
      </c>
      <c r="L67" s="269"/>
      <c r="M67" s="269"/>
    </row>
    <row r="68" spans="1:13" ht="15" customHeight="1" x14ac:dyDescent="0.25">
      <c r="A68" s="284" t="s">
        <v>135</v>
      </c>
      <c r="B68" s="285"/>
      <c r="C68" s="283"/>
      <c r="D68" s="284"/>
      <c r="E68" s="285"/>
      <c r="F68" s="283"/>
      <c r="H68" s="284" t="s">
        <v>135</v>
      </c>
      <c r="I68" s="285"/>
      <c r="J68" s="283"/>
      <c r="K68" s="284"/>
      <c r="L68" s="285"/>
      <c r="M68" s="283"/>
    </row>
    <row r="69" spans="1:13" x14ac:dyDescent="0.25">
      <c r="A69" s="269" t="s">
        <v>124</v>
      </c>
      <c r="B69" s="269"/>
      <c r="C69" s="249"/>
      <c r="D69" s="269" t="s">
        <v>125</v>
      </c>
      <c r="E69" s="269"/>
      <c r="F69" s="249"/>
      <c r="H69" s="269" t="s">
        <v>124</v>
      </c>
      <c r="I69" s="269"/>
      <c r="J69" s="249"/>
      <c r="K69" s="269" t="s">
        <v>125</v>
      </c>
      <c r="L69" s="269"/>
      <c r="M69" s="249"/>
    </row>
    <row r="70" spans="1:13" x14ac:dyDescent="0.25">
      <c r="A70" s="269" t="s">
        <v>126</v>
      </c>
      <c r="B70" s="269"/>
      <c r="C70" s="249"/>
      <c r="D70" s="269" t="s">
        <v>127</v>
      </c>
      <c r="E70" s="269"/>
      <c r="F70" s="249"/>
      <c r="H70" s="269" t="s">
        <v>126</v>
      </c>
      <c r="I70" s="269"/>
      <c r="J70" s="249"/>
      <c r="K70" s="269" t="s">
        <v>127</v>
      </c>
      <c r="L70" s="269"/>
      <c r="M70" s="249"/>
    </row>
    <row r="71" spans="1:13" x14ac:dyDescent="0.25">
      <c r="A71" s="271" t="s">
        <v>128</v>
      </c>
      <c r="B71" s="272"/>
      <c r="C71" s="249"/>
      <c r="D71" s="269" t="s">
        <v>23</v>
      </c>
      <c r="E71" s="269"/>
      <c r="F71" s="249"/>
      <c r="H71" s="271" t="s">
        <v>128</v>
      </c>
      <c r="I71" s="272"/>
      <c r="J71" s="249"/>
      <c r="K71" s="269" t="s">
        <v>23</v>
      </c>
      <c r="L71" s="269"/>
      <c r="M71" s="249"/>
    </row>
    <row r="72" spans="1:13" x14ac:dyDescent="0.25">
      <c r="A72" s="269" t="s">
        <v>129</v>
      </c>
      <c r="B72" s="269"/>
      <c r="C72" s="249"/>
      <c r="D72" s="286"/>
      <c r="E72" s="287"/>
      <c r="F72" s="288"/>
      <c r="H72" s="269" t="s">
        <v>129</v>
      </c>
      <c r="I72" s="269"/>
      <c r="J72" s="249"/>
      <c r="K72" s="286"/>
      <c r="L72" s="287"/>
      <c r="M72" s="288"/>
    </row>
    <row r="73" spans="1:13" x14ac:dyDescent="0.25">
      <c r="A73" s="280" t="s">
        <v>22</v>
      </c>
      <c r="B73" s="281"/>
      <c r="C73" s="282"/>
      <c r="D73" s="270"/>
      <c r="E73" s="270"/>
      <c r="F73" s="270"/>
      <c r="H73" s="280" t="s">
        <v>22</v>
      </c>
      <c r="I73" s="281"/>
      <c r="J73" s="282"/>
      <c r="K73" s="270"/>
      <c r="L73" s="270"/>
      <c r="M73" s="270"/>
    </row>
    <row r="74" spans="1:13" ht="15" customHeight="1" x14ac:dyDescent="0.25">
      <c r="A74" s="280" t="s">
        <v>130</v>
      </c>
      <c r="B74" s="281"/>
      <c r="C74" s="282"/>
      <c r="D74" s="270"/>
      <c r="E74" s="270"/>
      <c r="F74" s="270"/>
      <c r="H74" s="280" t="s">
        <v>130</v>
      </c>
      <c r="I74" s="281"/>
      <c r="J74" s="282"/>
      <c r="K74" s="270"/>
      <c r="L74" s="270"/>
      <c r="M74" s="270"/>
    </row>
    <row r="75" spans="1:13" ht="15.75" customHeight="1" x14ac:dyDescent="0.25">
      <c r="A75" s="280" t="s">
        <v>131</v>
      </c>
      <c r="B75" s="281"/>
      <c r="C75" s="282"/>
      <c r="D75" s="270"/>
      <c r="E75" s="270"/>
      <c r="F75" s="270"/>
      <c r="H75" s="280" t="s">
        <v>131</v>
      </c>
      <c r="I75" s="281"/>
      <c r="J75" s="282"/>
      <c r="K75" s="270"/>
      <c r="L75" s="270"/>
      <c r="M75" s="270"/>
    </row>
    <row r="76" spans="1:13" ht="15.75" thickBot="1" x14ac:dyDescent="0.3"/>
    <row r="77" spans="1:13" x14ac:dyDescent="0.25">
      <c r="B77" s="274" t="s">
        <v>115</v>
      </c>
      <c r="C77" s="275"/>
      <c r="D77" s="275"/>
      <c r="E77" s="276"/>
      <c r="I77" s="274" t="s">
        <v>115</v>
      </c>
      <c r="J77" s="275"/>
      <c r="K77" s="275"/>
      <c r="L77" s="276"/>
    </row>
    <row r="78" spans="1:13" ht="15.75" thickBot="1" x14ac:dyDescent="0.3">
      <c r="B78" s="277"/>
      <c r="C78" s="278"/>
      <c r="D78" s="278"/>
      <c r="E78" s="279"/>
      <c r="I78" s="277"/>
      <c r="J78" s="278"/>
      <c r="K78" s="278"/>
      <c r="L78" s="279"/>
    </row>
    <row r="79" spans="1:13" x14ac:dyDescent="0.25">
      <c r="A79" s="270" t="s">
        <v>116</v>
      </c>
      <c r="B79" s="273"/>
      <c r="C79" s="273"/>
      <c r="D79" s="273"/>
      <c r="E79" s="273"/>
      <c r="F79" s="270"/>
      <c r="H79" s="270" t="s">
        <v>116</v>
      </c>
      <c r="I79" s="273"/>
      <c r="J79" s="273"/>
      <c r="K79" s="273"/>
      <c r="L79" s="273"/>
      <c r="M79" s="270"/>
    </row>
    <row r="80" spans="1:13" x14ac:dyDescent="0.25">
      <c r="A80" s="270" t="s">
        <v>117</v>
      </c>
      <c r="B80" s="270"/>
      <c r="C80" s="270"/>
      <c r="D80" s="270"/>
      <c r="E80" s="270"/>
      <c r="F80" s="270"/>
      <c r="H80" s="270" t="s">
        <v>117</v>
      </c>
      <c r="I80" s="270"/>
      <c r="J80" s="270"/>
      <c r="K80" s="270"/>
      <c r="L80" s="270"/>
      <c r="M80" s="270"/>
    </row>
    <row r="81" spans="1:13" x14ac:dyDescent="0.25">
      <c r="A81" s="270" t="s">
        <v>118</v>
      </c>
      <c r="B81" s="270"/>
      <c r="C81" s="270"/>
      <c r="D81" s="270"/>
      <c r="E81" s="270"/>
      <c r="F81" s="270"/>
      <c r="H81" s="270" t="s">
        <v>118</v>
      </c>
      <c r="I81" s="270"/>
      <c r="J81" s="270"/>
      <c r="K81" s="270"/>
      <c r="L81" s="270"/>
      <c r="M81" s="270"/>
    </row>
    <row r="82" spans="1:13" x14ac:dyDescent="0.25">
      <c r="A82" s="270" t="s">
        <v>119</v>
      </c>
      <c r="B82" s="270"/>
      <c r="C82" s="270"/>
      <c r="D82" s="270"/>
      <c r="E82" s="270"/>
      <c r="F82" s="270"/>
      <c r="H82" s="270" t="s">
        <v>119</v>
      </c>
      <c r="I82" s="270"/>
      <c r="J82" s="270"/>
      <c r="K82" s="270"/>
      <c r="L82" s="270"/>
      <c r="M82" s="270"/>
    </row>
    <row r="83" spans="1:13" x14ac:dyDescent="0.25">
      <c r="A83" s="270" t="s">
        <v>134</v>
      </c>
      <c r="B83" s="270"/>
      <c r="C83" s="270"/>
      <c r="D83" s="270"/>
      <c r="E83" s="270"/>
      <c r="F83" s="270"/>
      <c r="H83" s="270" t="s">
        <v>134</v>
      </c>
      <c r="I83" s="270"/>
      <c r="J83" s="270"/>
      <c r="K83" s="270"/>
      <c r="L83" s="270"/>
      <c r="M83" s="270"/>
    </row>
    <row r="84" spans="1:13" x14ac:dyDescent="0.25">
      <c r="A84" s="270" t="s">
        <v>120</v>
      </c>
      <c r="B84" s="270"/>
      <c r="C84" s="270"/>
      <c r="D84" s="270"/>
      <c r="E84" s="270"/>
      <c r="F84" s="270"/>
      <c r="H84" s="270" t="s">
        <v>120</v>
      </c>
      <c r="I84" s="270"/>
      <c r="J84" s="270"/>
      <c r="K84" s="270"/>
      <c r="L84" s="270"/>
      <c r="M84" s="270"/>
    </row>
    <row r="85" spans="1:13" x14ac:dyDescent="0.25">
      <c r="A85" s="270" t="s">
        <v>121</v>
      </c>
      <c r="B85" s="270"/>
      <c r="C85" s="270"/>
      <c r="D85" s="270"/>
      <c r="E85" s="270"/>
      <c r="F85" s="270"/>
      <c r="H85" s="270" t="s">
        <v>121</v>
      </c>
      <c r="I85" s="270"/>
      <c r="J85" s="270"/>
      <c r="K85" s="270"/>
      <c r="L85" s="270"/>
      <c r="M85" s="270"/>
    </row>
    <row r="86" spans="1:13" ht="15" customHeight="1" x14ac:dyDescent="0.25">
      <c r="A86" s="269" t="s">
        <v>122</v>
      </c>
      <c r="B86" s="269"/>
      <c r="C86" s="269"/>
      <c r="D86" s="269" t="s">
        <v>123</v>
      </c>
      <c r="E86" s="269"/>
      <c r="F86" s="269"/>
      <c r="H86" s="269" t="s">
        <v>122</v>
      </c>
      <c r="I86" s="269"/>
      <c r="J86" s="269"/>
      <c r="K86" s="269" t="s">
        <v>123</v>
      </c>
      <c r="L86" s="269"/>
      <c r="M86" s="269"/>
    </row>
    <row r="87" spans="1:13" x14ac:dyDescent="0.25">
      <c r="A87" s="284" t="s">
        <v>135</v>
      </c>
      <c r="B87" s="285"/>
      <c r="C87" s="283"/>
      <c r="D87" s="284"/>
      <c r="E87" s="285"/>
      <c r="F87" s="283"/>
      <c r="H87" s="284" t="s">
        <v>135</v>
      </c>
      <c r="I87" s="285"/>
      <c r="J87" s="283"/>
      <c r="K87" s="284"/>
      <c r="L87" s="285"/>
      <c r="M87" s="283"/>
    </row>
    <row r="88" spans="1:13" x14ac:dyDescent="0.25">
      <c r="A88" s="269" t="s">
        <v>124</v>
      </c>
      <c r="B88" s="269"/>
      <c r="C88" s="249"/>
      <c r="D88" s="269" t="s">
        <v>125</v>
      </c>
      <c r="E88" s="269"/>
      <c r="F88" s="249"/>
      <c r="H88" s="269" t="s">
        <v>124</v>
      </c>
      <c r="I88" s="269"/>
      <c r="J88" s="249"/>
      <c r="K88" s="269" t="s">
        <v>125</v>
      </c>
      <c r="L88" s="269"/>
      <c r="M88" s="249"/>
    </row>
    <row r="89" spans="1:13" x14ac:dyDescent="0.25">
      <c r="A89" s="269" t="s">
        <v>126</v>
      </c>
      <c r="B89" s="269"/>
      <c r="C89" s="249"/>
      <c r="D89" s="269" t="s">
        <v>127</v>
      </c>
      <c r="E89" s="269"/>
      <c r="F89" s="249"/>
      <c r="H89" s="269" t="s">
        <v>126</v>
      </c>
      <c r="I89" s="269"/>
      <c r="J89" s="249"/>
      <c r="K89" s="269" t="s">
        <v>127</v>
      </c>
      <c r="L89" s="269"/>
      <c r="M89" s="249"/>
    </row>
    <row r="90" spans="1:13" x14ac:dyDescent="0.25">
      <c r="A90" s="271" t="s">
        <v>128</v>
      </c>
      <c r="B90" s="272"/>
      <c r="C90" s="249"/>
      <c r="D90" s="269" t="s">
        <v>23</v>
      </c>
      <c r="E90" s="269"/>
      <c r="F90" s="249"/>
      <c r="H90" s="271" t="s">
        <v>128</v>
      </c>
      <c r="I90" s="272"/>
      <c r="J90" s="249"/>
      <c r="K90" s="269" t="s">
        <v>23</v>
      </c>
      <c r="L90" s="269"/>
      <c r="M90" s="249"/>
    </row>
    <row r="91" spans="1:13" x14ac:dyDescent="0.25">
      <c r="A91" s="269" t="s">
        <v>129</v>
      </c>
      <c r="B91" s="269"/>
      <c r="C91" s="249"/>
      <c r="D91" s="286"/>
      <c r="E91" s="287"/>
      <c r="F91" s="288"/>
      <c r="H91" s="269" t="s">
        <v>129</v>
      </c>
      <c r="I91" s="269"/>
      <c r="J91" s="249"/>
      <c r="K91" s="286"/>
      <c r="L91" s="287"/>
      <c r="M91" s="288"/>
    </row>
    <row r="92" spans="1:13" x14ac:dyDescent="0.25">
      <c r="A92" s="280" t="s">
        <v>22</v>
      </c>
      <c r="B92" s="281"/>
      <c r="C92" s="282"/>
      <c r="D92" s="270"/>
      <c r="E92" s="270"/>
      <c r="F92" s="270"/>
      <c r="H92" s="280" t="s">
        <v>22</v>
      </c>
      <c r="I92" s="281"/>
      <c r="J92" s="282"/>
      <c r="K92" s="270"/>
      <c r="L92" s="270"/>
      <c r="M92" s="270"/>
    </row>
    <row r="93" spans="1:13" x14ac:dyDescent="0.25">
      <c r="A93" s="280" t="s">
        <v>130</v>
      </c>
      <c r="B93" s="281"/>
      <c r="C93" s="282"/>
      <c r="D93" s="270"/>
      <c r="E93" s="270"/>
      <c r="F93" s="270"/>
      <c r="H93" s="280" t="s">
        <v>130</v>
      </c>
      <c r="I93" s="281"/>
      <c r="J93" s="282"/>
      <c r="K93" s="270"/>
      <c r="L93" s="270"/>
      <c r="M93" s="270"/>
    </row>
    <row r="94" spans="1:13" x14ac:dyDescent="0.25">
      <c r="A94" s="280" t="s">
        <v>131</v>
      </c>
      <c r="B94" s="281"/>
      <c r="C94" s="282"/>
      <c r="D94" s="270"/>
      <c r="E94" s="270"/>
      <c r="F94" s="270"/>
      <c r="H94" s="280" t="s">
        <v>131</v>
      </c>
      <c r="I94" s="281"/>
      <c r="J94" s="282"/>
      <c r="K94" s="270"/>
      <c r="L94" s="270"/>
      <c r="M94" s="270"/>
    </row>
    <row r="95" spans="1:13" ht="15.75" thickBot="1" x14ac:dyDescent="0.3"/>
    <row r="96" spans="1:13" x14ac:dyDescent="0.25">
      <c r="B96" s="274" t="s">
        <v>115</v>
      </c>
      <c r="C96" s="275"/>
      <c r="D96" s="275"/>
      <c r="E96" s="276"/>
      <c r="I96" s="274" t="s">
        <v>115</v>
      </c>
      <c r="J96" s="275"/>
      <c r="K96" s="275"/>
      <c r="L96" s="276"/>
    </row>
    <row r="97" spans="1:13" ht="15.75" thickBot="1" x14ac:dyDescent="0.3">
      <c r="B97" s="277"/>
      <c r="C97" s="278"/>
      <c r="D97" s="278"/>
      <c r="E97" s="279"/>
      <c r="I97" s="277"/>
      <c r="J97" s="278"/>
      <c r="K97" s="278"/>
      <c r="L97" s="279"/>
    </row>
    <row r="98" spans="1:13" x14ac:dyDescent="0.25">
      <c r="A98" s="270" t="s">
        <v>116</v>
      </c>
      <c r="B98" s="273"/>
      <c r="C98" s="273"/>
      <c r="D98" s="273"/>
      <c r="E98" s="273"/>
      <c r="F98" s="270"/>
      <c r="H98" s="270" t="s">
        <v>116</v>
      </c>
      <c r="I98" s="273"/>
      <c r="J98" s="273"/>
      <c r="K98" s="273"/>
      <c r="L98" s="273"/>
      <c r="M98" s="270"/>
    </row>
    <row r="99" spans="1:13" x14ac:dyDescent="0.25">
      <c r="A99" s="270" t="s">
        <v>117</v>
      </c>
      <c r="B99" s="270"/>
      <c r="C99" s="270"/>
      <c r="D99" s="270"/>
      <c r="E99" s="270"/>
      <c r="F99" s="270"/>
      <c r="H99" s="270" t="s">
        <v>117</v>
      </c>
      <c r="I99" s="270"/>
      <c r="J99" s="270"/>
      <c r="K99" s="270"/>
      <c r="L99" s="270"/>
      <c r="M99" s="270"/>
    </row>
    <row r="100" spans="1:13" x14ac:dyDescent="0.25">
      <c r="A100" s="270" t="s">
        <v>118</v>
      </c>
      <c r="B100" s="270"/>
      <c r="C100" s="270"/>
      <c r="D100" s="270"/>
      <c r="E100" s="270"/>
      <c r="F100" s="270"/>
      <c r="H100" s="270" t="s">
        <v>118</v>
      </c>
      <c r="I100" s="270"/>
      <c r="J100" s="270"/>
      <c r="K100" s="270"/>
      <c r="L100" s="270"/>
      <c r="M100" s="270"/>
    </row>
    <row r="101" spans="1:13" x14ac:dyDescent="0.25">
      <c r="A101" s="270" t="s">
        <v>119</v>
      </c>
      <c r="B101" s="270"/>
      <c r="C101" s="270"/>
      <c r="D101" s="270"/>
      <c r="E101" s="270"/>
      <c r="F101" s="270"/>
      <c r="H101" s="270" t="s">
        <v>119</v>
      </c>
      <c r="I101" s="270"/>
      <c r="J101" s="270"/>
      <c r="K101" s="270"/>
      <c r="L101" s="270"/>
      <c r="M101" s="270"/>
    </row>
    <row r="102" spans="1:13" x14ac:dyDescent="0.25">
      <c r="A102" s="270" t="s">
        <v>134</v>
      </c>
      <c r="B102" s="270"/>
      <c r="C102" s="270"/>
      <c r="D102" s="270"/>
      <c r="E102" s="270"/>
      <c r="F102" s="270"/>
      <c r="H102" s="270" t="s">
        <v>134</v>
      </c>
      <c r="I102" s="270"/>
      <c r="J102" s="270"/>
      <c r="K102" s="270"/>
      <c r="L102" s="270"/>
      <c r="M102" s="270"/>
    </row>
    <row r="103" spans="1:13" x14ac:dyDescent="0.25">
      <c r="A103" s="270" t="s">
        <v>120</v>
      </c>
      <c r="B103" s="270"/>
      <c r="C103" s="270"/>
      <c r="D103" s="270"/>
      <c r="E103" s="270"/>
      <c r="F103" s="270"/>
      <c r="H103" s="270" t="s">
        <v>120</v>
      </c>
      <c r="I103" s="270"/>
      <c r="J103" s="270"/>
      <c r="K103" s="270"/>
      <c r="L103" s="270"/>
      <c r="M103" s="270"/>
    </row>
    <row r="104" spans="1:13" x14ac:dyDescent="0.25">
      <c r="A104" s="270" t="s">
        <v>121</v>
      </c>
      <c r="B104" s="270"/>
      <c r="C104" s="270"/>
      <c r="D104" s="270"/>
      <c r="E104" s="270"/>
      <c r="F104" s="270"/>
      <c r="H104" s="270" t="s">
        <v>121</v>
      </c>
      <c r="I104" s="270"/>
      <c r="J104" s="270"/>
      <c r="K104" s="270"/>
      <c r="L104" s="270"/>
      <c r="M104" s="270"/>
    </row>
    <row r="105" spans="1:13" x14ac:dyDescent="0.25">
      <c r="A105" s="269" t="s">
        <v>122</v>
      </c>
      <c r="B105" s="269"/>
      <c r="C105" s="269"/>
      <c r="D105" s="269" t="s">
        <v>123</v>
      </c>
      <c r="E105" s="269"/>
      <c r="F105" s="269"/>
      <c r="H105" s="269" t="s">
        <v>122</v>
      </c>
      <c r="I105" s="269"/>
      <c r="J105" s="269"/>
      <c r="K105" s="269" t="s">
        <v>123</v>
      </c>
      <c r="L105" s="269"/>
      <c r="M105" s="269"/>
    </row>
    <row r="106" spans="1:13" x14ac:dyDescent="0.25">
      <c r="A106" s="284" t="s">
        <v>135</v>
      </c>
      <c r="B106" s="285"/>
      <c r="C106" s="283"/>
      <c r="D106" s="284"/>
      <c r="E106" s="285"/>
      <c r="F106" s="283"/>
      <c r="H106" s="284" t="s">
        <v>135</v>
      </c>
      <c r="I106" s="285"/>
      <c r="J106" s="283"/>
      <c r="K106" s="284"/>
      <c r="L106" s="285"/>
      <c r="M106" s="283"/>
    </row>
    <row r="107" spans="1:13" x14ac:dyDescent="0.25">
      <c r="A107" s="269" t="s">
        <v>124</v>
      </c>
      <c r="B107" s="269"/>
      <c r="C107" s="249"/>
      <c r="D107" s="269" t="s">
        <v>125</v>
      </c>
      <c r="E107" s="269"/>
      <c r="F107" s="249"/>
      <c r="H107" s="269" t="s">
        <v>124</v>
      </c>
      <c r="I107" s="269"/>
      <c r="J107" s="249"/>
      <c r="K107" s="269" t="s">
        <v>125</v>
      </c>
      <c r="L107" s="269"/>
      <c r="M107" s="249"/>
    </row>
    <row r="108" spans="1:13" x14ac:dyDescent="0.25">
      <c r="A108" s="269" t="s">
        <v>126</v>
      </c>
      <c r="B108" s="269"/>
      <c r="C108" s="249"/>
      <c r="D108" s="269" t="s">
        <v>127</v>
      </c>
      <c r="E108" s="269"/>
      <c r="F108" s="249"/>
      <c r="H108" s="269" t="s">
        <v>126</v>
      </c>
      <c r="I108" s="269"/>
      <c r="J108" s="249"/>
      <c r="K108" s="269" t="s">
        <v>127</v>
      </c>
      <c r="L108" s="269"/>
      <c r="M108" s="249"/>
    </row>
    <row r="109" spans="1:13" x14ac:dyDescent="0.25">
      <c r="A109" s="271" t="s">
        <v>128</v>
      </c>
      <c r="B109" s="272"/>
      <c r="C109" s="249"/>
      <c r="D109" s="269" t="s">
        <v>23</v>
      </c>
      <c r="E109" s="269"/>
      <c r="F109" s="249"/>
      <c r="H109" s="271" t="s">
        <v>128</v>
      </c>
      <c r="I109" s="272"/>
      <c r="J109" s="249"/>
      <c r="K109" s="269" t="s">
        <v>23</v>
      </c>
      <c r="L109" s="269"/>
      <c r="M109" s="249"/>
    </row>
    <row r="110" spans="1:13" x14ac:dyDescent="0.25">
      <c r="A110" s="269" t="s">
        <v>129</v>
      </c>
      <c r="B110" s="269"/>
      <c r="C110" s="249"/>
      <c r="D110" s="286"/>
      <c r="E110" s="287"/>
      <c r="F110" s="288"/>
      <c r="H110" s="269" t="s">
        <v>129</v>
      </c>
      <c r="I110" s="269"/>
      <c r="J110" s="249"/>
      <c r="K110" s="286"/>
      <c r="L110" s="287"/>
      <c r="M110" s="288"/>
    </row>
    <row r="111" spans="1:13" x14ac:dyDescent="0.25">
      <c r="A111" s="280" t="s">
        <v>22</v>
      </c>
      <c r="B111" s="281"/>
      <c r="C111" s="282"/>
      <c r="D111" s="270"/>
      <c r="E111" s="270"/>
      <c r="F111" s="270"/>
      <c r="H111" s="280" t="s">
        <v>22</v>
      </c>
      <c r="I111" s="281"/>
      <c r="J111" s="282"/>
      <c r="K111" s="270"/>
      <c r="L111" s="270"/>
      <c r="M111" s="270"/>
    </row>
    <row r="112" spans="1:13" x14ac:dyDescent="0.25">
      <c r="A112" s="280" t="s">
        <v>130</v>
      </c>
      <c r="B112" s="281"/>
      <c r="C112" s="282"/>
      <c r="D112" s="270"/>
      <c r="E112" s="270"/>
      <c r="F112" s="270"/>
      <c r="H112" s="280" t="s">
        <v>130</v>
      </c>
      <c r="I112" s="281"/>
      <c r="J112" s="282"/>
      <c r="K112" s="270"/>
      <c r="L112" s="270"/>
      <c r="M112" s="270"/>
    </row>
    <row r="113" spans="1:13" x14ac:dyDescent="0.25">
      <c r="A113" s="280" t="s">
        <v>131</v>
      </c>
      <c r="B113" s="281"/>
      <c r="C113" s="282"/>
      <c r="D113" s="270"/>
      <c r="E113" s="270"/>
      <c r="F113" s="270"/>
      <c r="H113" s="280" t="s">
        <v>131</v>
      </c>
      <c r="I113" s="281"/>
      <c r="J113" s="282"/>
      <c r="K113" s="270"/>
      <c r="L113" s="270"/>
      <c r="M113" s="270"/>
    </row>
  </sheetData>
  <mergeCells count="384">
    <mergeCell ref="H113:J113"/>
    <mergeCell ref="K113:M113"/>
    <mergeCell ref="H109:I109"/>
    <mergeCell ref="K109:L109"/>
    <mergeCell ref="H110:I110"/>
    <mergeCell ref="H111:J111"/>
    <mergeCell ref="K111:M111"/>
    <mergeCell ref="H112:J112"/>
    <mergeCell ref="K112:M112"/>
    <mergeCell ref="H106:I106"/>
    <mergeCell ref="K106:L106"/>
    <mergeCell ref="H107:I107"/>
    <mergeCell ref="K107:L107"/>
    <mergeCell ref="H108:I108"/>
    <mergeCell ref="K108:L108"/>
    <mergeCell ref="H103:J103"/>
    <mergeCell ref="K103:M103"/>
    <mergeCell ref="H104:J104"/>
    <mergeCell ref="K104:M104"/>
    <mergeCell ref="H105:J105"/>
    <mergeCell ref="K105:M105"/>
    <mergeCell ref="H100:J100"/>
    <mergeCell ref="K100:M100"/>
    <mergeCell ref="H101:J101"/>
    <mergeCell ref="K101:M101"/>
    <mergeCell ref="H102:J102"/>
    <mergeCell ref="K102:M102"/>
    <mergeCell ref="H94:J94"/>
    <mergeCell ref="K94:M94"/>
    <mergeCell ref="I96:L97"/>
    <mergeCell ref="H98:J98"/>
    <mergeCell ref="K98:M98"/>
    <mergeCell ref="H99:J99"/>
    <mergeCell ref="K99:M99"/>
    <mergeCell ref="H90:I90"/>
    <mergeCell ref="K90:L90"/>
    <mergeCell ref="H91:I91"/>
    <mergeCell ref="H92:J92"/>
    <mergeCell ref="K92:M92"/>
    <mergeCell ref="H93:J93"/>
    <mergeCell ref="K93:M93"/>
    <mergeCell ref="H72:I72"/>
    <mergeCell ref="H73:J73"/>
    <mergeCell ref="K73:M73"/>
    <mergeCell ref="H74:J74"/>
    <mergeCell ref="K74:M74"/>
    <mergeCell ref="H75:J75"/>
    <mergeCell ref="K75:M75"/>
    <mergeCell ref="H55:J55"/>
    <mergeCell ref="K55:M55"/>
    <mergeCell ref="H56:J56"/>
    <mergeCell ref="K56:M56"/>
    <mergeCell ref="I58:L59"/>
    <mergeCell ref="H66:J66"/>
    <mergeCell ref="K66:M66"/>
    <mergeCell ref="A113:C113"/>
    <mergeCell ref="D113:F113"/>
    <mergeCell ref="H11:I11"/>
    <mergeCell ref="K11:L11"/>
    <mergeCell ref="H34:I34"/>
    <mergeCell ref="H37:J37"/>
    <mergeCell ref="K37:M37"/>
    <mergeCell ref="I39:L40"/>
    <mergeCell ref="H48:J48"/>
    <mergeCell ref="K48:M48"/>
    <mergeCell ref="A109:B109"/>
    <mergeCell ref="D109:E109"/>
    <mergeCell ref="A110:B110"/>
    <mergeCell ref="A111:C111"/>
    <mergeCell ref="D111:F111"/>
    <mergeCell ref="A112:C112"/>
    <mergeCell ref="D112:F112"/>
    <mergeCell ref="A106:B106"/>
    <mergeCell ref="D106:E106"/>
    <mergeCell ref="A107:B107"/>
    <mergeCell ref="D107:E107"/>
    <mergeCell ref="A108:B108"/>
    <mergeCell ref="D108:E108"/>
    <mergeCell ref="A103:C103"/>
    <mergeCell ref="D103:F103"/>
    <mergeCell ref="A104:C104"/>
    <mergeCell ref="D104:F104"/>
    <mergeCell ref="A105:C105"/>
    <mergeCell ref="D105:F105"/>
    <mergeCell ref="A100:C100"/>
    <mergeCell ref="D100:F100"/>
    <mergeCell ref="A101:C101"/>
    <mergeCell ref="D101:F101"/>
    <mergeCell ref="A102:C102"/>
    <mergeCell ref="D102:F102"/>
    <mergeCell ref="A94:C94"/>
    <mergeCell ref="D94:F94"/>
    <mergeCell ref="B96:E97"/>
    <mergeCell ref="A98:C98"/>
    <mergeCell ref="D98:F98"/>
    <mergeCell ref="A99:C99"/>
    <mergeCell ref="D99:F99"/>
    <mergeCell ref="A90:B90"/>
    <mergeCell ref="D90:E90"/>
    <mergeCell ref="A91:B91"/>
    <mergeCell ref="A92:C92"/>
    <mergeCell ref="D92:F92"/>
    <mergeCell ref="A93:C93"/>
    <mergeCell ref="D93:F93"/>
    <mergeCell ref="A72:B72"/>
    <mergeCell ref="A73:C73"/>
    <mergeCell ref="D73:F73"/>
    <mergeCell ref="A74:C74"/>
    <mergeCell ref="D74:F74"/>
    <mergeCell ref="A75:C75"/>
    <mergeCell ref="D75:F75"/>
    <mergeCell ref="A55:C55"/>
    <mergeCell ref="D55:F55"/>
    <mergeCell ref="A56:C56"/>
    <mergeCell ref="D56:F56"/>
    <mergeCell ref="B58:E59"/>
    <mergeCell ref="A66:C66"/>
    <mergeCell ref="D66:F66"/>
    <mergeCell ref="A37:C37"/>
    <mergeCell ref="D37:F37"/>
    <mergeCell ref="B39:E40"/>
    <mergeCell ref="A48:C48"/>
    <mergeCell ref="D48:F48"/>
    <mergeCell ref="A52:B52"/>
    <mergeCell ref="D52:E52"/>
    <mergeCell ref="H88:I88"/>
    <mergeCell ref="K88:L88"/>
    <mergeCell ref="H89:I89"/>
    <mergeCell ref="K89:L89"/>
    <mergeCell ref="H87:I87"/>
    <mergeCell ref="K87:L87"/>
    <mergeCell ref="H85:J85"/>
    <mergeCell ref="K85:M85"/>
    <mergeCell ref="H86:J86"/>
    <mergeCell ref="K86:M86"/>
    <mergeCell ref="H82:J82"/>
    <mergeCell ref="K82:M82"/>
    <mergeCell ref="H83:J83"/>
    <mergeCell ref="K83:M83"/>
    <mergeCell ref="H84:J84"/>
    <mergeCell ref="K84:M84"/>
    <mergeCell ref="H79:J79"/>
    <mergeCell ref="K79:M79"/>
    <mergeCell ref="H80:J80"/>
    <mergeCell ref="K80:M80"/>
    <mergeCell ref="H81:J81"/>
    <mergeCell ref="K81:M81"/>
    <mergeCell ref="I77:L78"/>
    <mergeCell ref="A88:B88"/>
    <mergeCell ref="D88:E88"/>
    <mergeCell ref="A89:B89"/>
    <mergeCell ref="D89:E89"/>
    <mergeCell ref="A87:B87"/>
    <mergeCell ref="D87:E87"/>
    <mergeCell ref="A85:C85"/>
    <mergeCell ref="D85:F85"/>
    <mergeCell ref="A86:C86"/>
    <mergeCell ref="D86:F86"/>
    <mergeCell ref="A82:C82"/>
    <mergeCell ref="D82:F82"/>
    <mergeCell ref="A83:C83"/>
    <mergeCell ref="D83:F83"/>
    <mergeCell ref="A84:C84"/>
    <mergeCell ref="D84:F84"/>
    <mergeCell ref="A79:C79"/>
    <mergeCell ref="D79:F79"/>
    <mergeCell ref="A80:C80"/>
    <mergeCell ref="D80:F80"/>
    <mergeCell ref="A81:C81"/>
    <mergeCell ref="D81:F81"/>
    <mergeCell ref="B77:E78"/>
    <mergeCell ref="H70:I70"/>
    <mergeCell ref="K70:L70"/>
    <mergeCell ref="H71:I71"/>
    <mergeCell ref="K71:L71"/>
    <mergeCell ref="H68:I68"/>
    <mergeCell ref="K68:L68"/>
    <mergeCell ref="H69:I69"/>
    <mergeCell ref="K69:L69"/>
    <mergeCell ref="H67:J67"/>
    <mergeCell ref="K67:M67"/>
    <mergeCell ref="H64:J64"/>
    <mergeCell ref="K64:M64"/>
    <mergeCell ref="H65:J65"/>
    <mergeCell ref="K65:M65"/>
    <mergeCell ref="H61:J61"/>
    <mergeCell ref="K61:M61"/>
    <mergeCell ref="H62:J62"/>
    <mergeCell ref="K62:M62"/>
    <mergeCell ref="H63:J63"/>
    <mergeCell ref="K63:M63"/>
    <mergeCell ref="H60:J60"/>
    <mergeCell ref="K60:M60"/>
    <mergeCell ref="A70:B70"/>
    <mergeCell ref="D70:E70"/>
    <mergeCell ref="A71:B71"/>
    <mergeCell ref="D71:E71"/>
    <mergeCell ref="A68:B68"/>
    <mergeCell ref="D68:E68"/>
    <mergeCell ref="A69:B69"/>
    <mergeCell ref="D69:E69"/>
    <mergeCell ref="A67:C67"/>
    <mergeCell ref="D67:F67"/>
    <mergeCell ref="A64:C64"/>
    <mergeCell ref="D64:F64"/>
    <mergeCell ref="A65:C65"/>
    <mergeCell ref="D65:F65"/>
    <mergeCell ref="A61:C61"/>
    <mergeCell ref="D61:F61"/>
    <mergeCell ref="A62:C62"/>
    <mergeCell ref="D62:F62"/>
    <mergeCell ref="A63:C63"/>
    <mergeCell ref="D63:F63"/>
    <mergeCell ref="A60:C60"/>
    <mergeCell ref="D60:F60"/>
    <mergeCell ref="H54:J54"/>
    <mergeCell ref="K54:M54"/>
    <mergeCell ref="H52:I52"/>
    <mergeCell ref="K52:L52"/>
    <mergeCell ref="H53:I53"/>
    <mergeCell ref="H49:I49"/>
    <mergeCell ref="K49:L49"/>
    <mergeCell ref="H50:I50"/>
    <mergeCell ref="K50:L50"/>
    <mergeCell ref="H51:I51"/>
    <mergeCell ref="K51:L51"/>
    <mergeCell ref="H46:J46"/>
    <mergeCell ref="K46:M46"/>
    <mergeCell ref="H47:J47"/>
    <mergeCell ref="K47:M47"/>
    <mergeCell ref="H43:J43"/>
    <mergeCell ref="K43:M43"/>
    <mergeCell ref="H44:J44"/>
    <mergeCell ref="K44:M44"/>
    <mergeCell ref="H45:J45"/>
    <mergeCell ref="K45:M45"/>
    <mergeCell ref="H41:J41"/>
    <mergeCell ref="K41:M41"/>
    <mergeCell ref="H42:J42"/>
    <mergeCell ref="K42:M42"/>
    <mergeCell ref="H35:J35"/>
    <mergeCell ref="K35:M35"/>
    <mergeCell ref="H36:J36"/>
    <mergeCell ref="K36:M36"/>
    <mergeCell ref="H31:I31"/>
    <mergeCell ref="K31:L31"/>
    <mergeCell ref="H32:I32"/>
    <mergeCell ref="K32:L32"/>
    <mergeCell ref="H33:I33"/>
    <mergeCell ref="K33:L33"/>
    <mergeCell ref="H28:J28"/>
    <mergeCell ref="K28:M28"/>
    <mergeCell ref="H29:J29"/>
    <mergeCell ref="K29:M29"/>
    <mergeCell ref="H30:I30"/>
    <mergeCell ref="K30:L30"/>
    <mergeCell ref="H25:J25"/>
    <mergeCell ref="K25:M25"/>
    <mergeCell ref="H26:J26"/>
    <mergeCell ref="K26:M26"/>
    <mergeCell ref="H27:J27"/>
    <mergeCell ref="K27:M27"/>
    <mergeCell ref="I20:L21"/>
    <mergeCell ref="H22:J22"/>
    <mergeCell ref="K22:M22"/>
    <mergeCell ref="H23:J23"/>
    <mergeCell ref="K23:M23"/>
    <mergeCell ref="H24:J24"/>
    <mergeCell ref="K24:M24"/>
    <mergeCell ref="H16:J16"/>
    <mergeCell ref="K16:M16"/>
    <mergeCell ref="H17:J17"/>
    <mergeCell ref="K17:M17"/>
    <mergeCell ref="H18:J18"/>
    <mergeCell ref="K18:M18"/>
    <mergeCell ref="H13:I13"/>
    <mergeCell ref="K13:L13"/>
    <mergeCell ref="H14:I14"/>
    <mergeCell ref="K14:L14"/>
    <mergeCell ref="H15:I15"/>
    <mergeCell ref="H9:J9"/>
    <mergeCell ref="K9:M9"/>
    <mergeCell ref="H10:J10"/>
    <mergeCell ref="K10:M10"/>
    <mergeCell ref="H12:I12"/>
    <mergeCell ref="K12:L12"/>
    <mergeCell ref="H6:J6"/>
    <mergeCell ref="K6:M6"/>
    <mergeCell ref="H7:J7"/>
    <mergeCell ref="K7:M7"/>
    <mergeCell ref="H8:J8"/>
    <mergeCell ref="K8:M8"/>
    <mergeCell ref="I1:L2"/>
    <mergeCell ref="H3:J3"/>
    <mergeCell ref="K3:M3"/>
    <mergeCell ref="H4:J4"/>
    <mergeCell ref="K4:M4"/>
    <mergeCell ref="H5:J5"/>
    <mergeCell ref="K5:M5"/>
    <mergeCell ref="A54:C54"/>
    <mergeCell ref="D54:F54"/>
    <mergeCell ref="A53:B53"/>
    <mergeCell ref="A49:B49"/>
    <mergeCell ref="D49:E49"/>
    <mergeCell ref="A50:B50"/>
    <mergeCell ref="D50:E50"/>
    <mergeCell ref="A51:B51"/>
    <mergeCell ref="D51:E51"/>
    <mergeCell ref="A46:C46"/>
    <mergeCell ref="D46:F46"/>
    <mergeCell ref="A47:C47"/>
    <mergeCell ref="D47:F47"/>
    <mergeCell ref="A43:C43"/>
    <mergeCell ref="D43:F43"/>
    <mergeCell ref="A44:C44"/>
    <mergeCell ref="D44:F44"/>
    <mergeCell ref="A45:C45"/>
    <mergeCell ref="D45:F45"/>
    <mergeCell ref="A41:C41"/>
    <mergeCell ref="D41:F41"/>
    <mergeCell ref="A42:C42"/>
    <mergeCell ref="D42:F42"/>
    <mergeCell ref="A35:C35"/>
    <mergeCell ref="D35:F35"/>
    <mergeCell ref="A36:C36"/>
    <mergeCell ref="D36:F36"/>
    <mergeCell ref="A34:B34"/>
    <mergeCell ref="A31:B31"/>
    <mergeCell ref="D31:E31"/>
    <mergeCell ref="A32:B32"/>
    <mergeCell ref="D32:E32"/>
    <mergeCell ref="A33:B33"/>
    <mergeCell ref="D33:E33"/>
    <mergeCell ref="A28:C28"/>
    <mergeCell ref="D28:F28"/>
    <mergeCell ref="A29:C29"/>
    <mergeCell ref="D29:F29"/>
    <mergeCell ref="A30:B30"/>
    <mergeCell ref="D30:E30"/>
    <mergeCell ref="A25:C25"/>
    <mergeCell ref="D25:F25"/>
    <mergeCell ref="A26:C26"/>
    <mergeCell ref="D26:F26"/>
    <mergeCell ref="A27:C27"/>
    <mergeCell ref="D27:F27"/>
    <mergeCell ref="B20:E21"/>
    <mergeCell ref="A22:C22"/>
    <mergeCell ref="D22:F22"/>
    <mergeCell ref="A23:C23"/>
    <mergeCell ref="D23:F23"/>
    <mergeCell ref="A24:C24"/>
    <mergeCell ref="D24:F24"/>
    <mergeCell ref="A16:C16"/>
    <mergeCell ref="D16:F16"/>
    <mergeCell ref="A17:C17"/>
    <mergeCell ref="D17:F17"/>
    <mergeCell ref="A18:C18"/>
    <mergeCell ref="D18:F18"/>
    <mergeCell ref="A13:B13"/>
    <mergeCell ref="D13:E13"/>
    <mergeCell ref="A14:B14"/>
    <mergeCell ref="A15:B15"/>
    <mergeCell ref="D14:E14"/>
    <mergeCell ref="A9:C9"/>
    <mergeCell ref="D9:F9"/>
    <mergeCell ref="A10:C10"/>
    <mergeCell ref="D10:F10"/>
    <mergeCell ref="A12:B12"/>
    <mergeCell ref="D12:E12"/>
    <mergeCell ref="A11:B11"/>
    <mergeCell ref="D11:E11"/>
    <mergeCell ref="A6:C6"/>
    <mergeCell ref="D6:F6"/>
    <mergeCell ref="A7:C7"/>
    <mergeCell ref="D7:F7"/>
    <mergeCell ref="A8:C8"/>
    <mergeCell ref="D8:F8"/>
    <mergeCell ref="A5:C5"/>
    <mergeCell ref="D5:F5"/>
    <mergeCell ref="B1:E2"/>
    <mergeCell ref="A3:C3"/>
    <mergeCell ref="D3:F3"/>
    <mergeCell ref="A4:C4"/>
    <mergeCell ref="D4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TARJETA DE LIQUIDACIÓN DE TIEMP</vt:lpstr>
      <vt:lpstr>Formato de Liquidación de Nómin</vt:lpstr>
      <vt:lpstr>RELACIÓN DE PAGOS DE NÓMINA</vt:lpstr>
      <vt:lpstr>COLILLA DE PAGO</vt:lpstr>
      <vt:lpstr>RESUMEN DE NÓMINA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.CONECTIVIDAD.</dc:creator>
  <cp:lastModifiedBy>.CONECTIVIDAD.</cp:lastModifiedBy>
  <dcterms:created xsi:type="dcterms:W3CDTF">2014-10-09T15:11:27Z</dcterms:created>
  <dcterms:modified xsi:type="dcterms:W3CDTF">2014-11-05T16:37:17Z</dcterms:modified>
</cp:coreProperties>
</file>